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4240" windowHeight="13740" tabRatio="907" firstSheet="1" activeTab="3"/>
  </bookViews>
  <sheets>
    <sheet name="Namen Clubs" sheetId="16" state="hidden" r:id="rId1"/>
    <sheet name="Teams + teamnaam" sheetId="17" r:id="rId2"/>
    <sheet name="Planning" sheetId="20" state="hidden" r:id="rId3"/>
    <sheet name="Zaalindeling" sheetId="21" r:id="rId4"/>
    <sheet name="JO7" sheetId="8" r:id="rId5"/>
    <sheet name="JO8" sheetId="1" r:id="rId6"/>
    <sheet name="JO9" sheetId="12" r:id="rId7"/>
    <sheet name="JO10" sheetId="2" r:id="rId8"/>
    <sheet name="JO11" sheetId="13" r:id="rId9"/>
    <sheet name="MO11" sheetId="18" r:id="rId10"/>
    <sheet name="JO13" sheetId="3" r:id="rId11"/>
    <sheet name="MO13" sheetId="15" r:id="rId12"/>
    <sheet name="JO15" sheetId="5" r:id="rId13"/>
    <sheet name="MO15" sheetId="14" r:id="rId14"/>
    <sheet name="JO17" sheetId="6" r:id="rId15"/>
    <sheet name="MO17 " sheetId="9" r:id="rId16"/>
    <sheet name="JO19" sheetId="4" r:id="rId17"/>
  </sheets>
  <definedNames>
    <definedName name="_xlnm.Print_Area" localSheetId="3">Zaalindeling!$B$2:$O$36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" i="3"/>
  <c r="N7"/>
  <c r="N6"/>
  <c r="N5"/>
  <c r="N4"/>
  <c r="N29"/>
  <c r="N28"/>
  <c r="N27"/>
  <c r="N48"/>
  <c r="N30" i="1"/>
  <c r="N29"/>
  <c r="N28"/>
  <c r="N27"/>
  <c r="N26"/>
  <c r="N8"/>
  <c r="N7"/>
  <c r="N5"/>
  <c r="N4"/>
  <c r="N30" i="4" l="1"/>
  <c r="N29"/>
  <c r="N27"/>
  <c r="N26"/>
  <c r="N52"/>
  <c r="N51"/>
  <c r="N50"/>
  <c r="N49"/>
  <c r="N95" i="6"/>
  <c r="N94"/>
  <c r="N93"/>
  <c r="N92"/>
  <c r="N96"/>
  <c r="N74"/>
  <c r="N73"/>
  <c r="N72"/>
  <c r="N71"/>
  <c r="N70"/>
  <c r="N52"/>
  <c r="N51"/>
  <c r="N50"/>
  <c r="N49"/>
  <c r="N48"/>
  <c r="N29"/>
  <c r="N28"/>
  <c r="N30"/>
  <c r="N27"/>
  <c r="N8"/>
  <c r="N7"/>
  <c r="N6"/>
  <c r="N26"/>
  <c r="N5"/>
  <c r="N4"/>
  <c r="AB106" i="9" l="1"/>
  <c r="AB105"/>
  <c r="AB104"/>
  <c r="AB103"/>
  <c r="AB102"/>
  <c r="AB96"/>
  <c r="AB95"/>
  <c r="AB94"/>
  <c r="AB93"/>
  <c r="AB92"/>
  <c r="N74" i="13"/>
  <c r="N73"/>
  <c r="N72"/>
  <c r="N71"/>
  <c r="C70"/>
  <c r="N70"/>
  <c r="N51"/>
  <c r="N50"/>
  <c r="N49"/>
  <c r="N48"/>
  <c r="N30"/>
  <c r="N28"/>
  <c r="N27"/>
  <c r="N8"/>
  <c r="N7"/>
  <c r="N6"/>
  <c r="N5"/>
  <c r="N26"/>
  <c r="N74" i="12"/>
  <c r="N73"/>
  <c r="N72"/>
  <c r="N71"/>
  <c r="N70"/>
  <c r="N52"/>
  <c r="N51"/>
  <c r="N50"/>
  <c r="N49"/>
  <c r="N48"/>
  <c r="N30"/>
  <c r="N29"/>
  <c r="N26"/>
  <c r="N7"/>
  <c r="N162" i="3"/>
  <c r="N161"/>
  <c r="N160"/>
  <c r="N159"/>
  <c r="N158"/>
  <c r="N140"/>
  <c r="N139"/>
  <c r="N138"/>
  <c r="N137"/>
  <c r="N136"/>
  <c r="N118"/>
  <c r="N117"/>
  <c r="N116"/>
  <c r="N115"/>
  <c r="N51"/>
  <c r="N50"/>
  <c r="N49"/>
  <c r="N96"/>
  <c r="N95"/>
  <c r="N94"/>
  <c r="N92"/>
  <c r="N74"/>
  <c r="N70"/>
  <c r="N72"/>
  <c r="N71"/>
  <c r="N52"/>
  <c r="N30"/>
  <c r="N30" i="5"/>
  <c r="N48"/>
  <c r="N28"/>
  <c r="N29"/>
  <c r="N27"/>
  <c r="N6"/>
  <c r="N26"/>
  <c r="N5"/>
  <c r="N7"/>
  <c r="N8"/>
  <c r="N4"/>
  <c r="N32" i="9"/>
  <c r="N29"/>
  <c r="N31"/>
  <c r="N6"/>
  <c r="N28"/>
  <c r="N4"/>
  <c r="N114" i="3"/>
  <c r="N50" i="5"/>
  <c r="N51"/>
  <c r="N49"/>
  <c r="N70"/>
  <c r="N5" i="14" l="1"/>
  <c r="N6"/>
  <c r="N7"/>
  <c r="N4"/>
  <c r="N8" i="12"/>
  <c r="N6"/>
  <c r="N5"/>
  <c r="N4"/>
  <c r="X17" i="14"/>
  <c r="N8" i="4"/>
  <c r="N4"/>
  <c r="N6"/>
  <c r="N5"/>
  <c r="X27"/>
  <c r="X28"/>
  <c r="X29"/>
  <c r="E39"/>
  <c r="C39"/>
  <c r="E38"/>
  <c r="C38"/>
  <c r="E37"/>
  <c r="C37"/>
  <c r="E36"/>
  <c r="C36"/>
  <c r="E35"/>
  <c r="C35"/>
  <c r="E34"/>
  <c r="AE29" l="1"/>
  <c r="AD29"/>
  <c r="AE28"/>
  <c r="AD27"/>
  <c r="AD28"/>
  <c r="AE27"/>
  <c r="X18" i="9"/>
  <c r="X17"/>
  <c r="X42"/>
  <c r="X32"/>
  <c r="K45"/>
  <c r="AB32" s="1"/>
  <c r="J45"/>
  <c r="AB31" s="1"/>
  <c r="E45"/>
  <c r="C45"/>
  <c r="K44"/>
  <c r="AB30" s="1"/>
  <c r="J44"/>
  <c r="AB29" s="1"/>
  <c r="E44"/>
  <c r="C44"/>
  <c r="K43"/>
  <c r="AB28" s="1"/>
  <c r="J43"/>
  <c r="AA31" s="1"/>
  <c r="E43"/>
  <c r="C43"/>
  <c r="K42"/>
  <c r="AA30" s="1"/>
  <c r="J42"/>
  <c r="AA32" s="1"/>
  <c r="E42"/>
  <c r="C42"/>
  <c r="K41"/>
  <c r="AA29" s="1"/>
  <c r="J41"/>
  <c r="AA28" s="1"/>
  <c r="E41"/>
  <c r="C41"/>
  <c r="K40"/>
  <c r="Z31" s="1"/>
  <c r="J40"/>
  <c r="Z30" s="1"/>
  <c r="E40"/>
  <c r="C40"/>
  <c r="K39"/>
  <c r="Z29" s="1"/>
  <c r="J39"/>
  <c r="Z32" s="1"/>
  <c r="E39"/>
  <c r="C39"/>
  <c r="K38"/>
  <c r="Z28" s="1"/>
  <c r="J38"/>
  <c r="Y30" s="1"/>
  <c r="E38"/>
  <c r="C38"/>
  <c r="K37"/>
  <c r="J37"/>
  <c r="Y29" s="1"/>
  <c r="E37"/>
  <c r="C37"/>
  <c r="K36"/>
  <c r="Y32" s="1"/>
  <c r="J36"/>
  <c r="E36"/>
  <c r="C36"/>
  <c r="U42"/>
  <c r="AB39" s="1"/>
  <c r="V42"/>
  <c r="AB40" s="1"/>
  <c r="U43"/>
  <c r="AB41" s="1"/>
  <c r="V43"/>
  <c r="AB42" s="1"/>
  <c r="U44"/>
  <c r="V44"/>
  <c r="U45"/>
  <c r="V45"/>
  <c r="P45"/>
  <c r="N45"/>
  <c r="P44"/>
  <c r="N44"/>
  <c r="P43"/>
  <c r="N43"/>
  <c r="P42"/>
  <c r="N42"/>
  <c r="P41"/>
  <c r="N41"/>
  <c r="P40"/>
  <c r="N40"/>
  <c r="P39"/>
  <c r="N39"/>
  <c r="P38"/>
  <c r="N38"/>
  <c r="P37"/>
  <c r="N37"/>
  <c r="P36"/>
  <c r="N36"/>
  <c r="AC29" l="1"/>
  <c r="AC30"/>
  <c r="AE42"/>
  <c r="AD42"/>
  <c r="AH32"/>
  <c r="AF32"/>
  <c r="AG32"/>
  <c r="AE32"/>
  <c r="AD32"/>
  <c r="AC32"/>
  <c r="AD41"/>
  <c r="AJ41" s="1"/>
  <c r="AE41"/>
  <c r="AJ28" i="4"/>
  <c r="AJ27"/>
  <c r="AJ29"/>
  <c r="V21" i="9"/>
  <c r="AB18" s="1"/>
  <c r="U21"/>
  <c r="AB17" s="1"/>
  <c r="P21"/>
  <c r="N21"/>
  <c r="V20"/>
  <c r="AB16" s="1"/>
  <c r="U20"/>
  <c r="AB15" s="1"/>
  <c r="P20"/>
  <c r="N20"/>
  <c r="V19"/>
  <c r="AB14" s="1"/>
  <c r="U19"/>
  <c r="P19"/>
  <c r="N19"/>
  <c r="V18"/>
  <c r="U18"/>
  <c r="P18"/>
  <c r="N18"/>
  <c r="V17"/>
  <c r="U17"/>
  <c r="AA18" s="1"/>
  <c r="P17"/>
  <c r="N17"/>
  <c r="V16"/>
  <c r="Z18" s="1"/>
  <c r="U16"/>
  <c r="P16"/>
  <c r="N16"/>
  <c r="V15"/>
  <c r="U15"/>
  <c r="P15"/>
  <c r="N15"/>
  <c r="V14"/>
  <c r="Y18" s="1"/>
  <c r="U14"/>
  <c r="P14"/>
  <c r="N14"/>
  <c r="V13"/>
  <c r="U13"/>
  <c r="P13"/>
  <c r="N13"/>
  <c r="V12"/>
  <c r="U12"/>
  <c r="P12"/>
  <c r="N12"/>
  <c r="V20" i="14"/>
  <c r="U20"/>
  <c r="P20"/>
  <c r="N20"/>
  <c r="V19"/>
  <c r="U19"/>
  <c r="P19"/>
  <c r="N19"/>
  <c r="V18"/>
  <c r="U18"/>
  <c r="N18"/>
  <c r="V17"/>
  <c r="U17"/>
  <c r="P17"/>
  <c r="N17"/>
  <c r="V16"/>
  <c r="U16"/>
  <c r="AA17" s="1"/>
  <c r="P16"/>
  <c r="V15"/>
  <c r="Z17" s="1"/>
  <c r="U15"/>
  <c r="P15"/>
  <c r="N15"/>
  <c r="V14"/>
  <c r="U14"/>
  <c r="P14"/>
  <c r="N14"/>
  <c r="V13"/>
  <c r="Y17" s="1"/>
  <c r="AB17" s="1"/>
  <c r="U13"/>
  <c r="N13"/>
  <c r="V12"/>
  <c r="U12"/>
  <c r="P12"/>
  <c r="N12"/>
  <c r="V11"/>
  <c r="U11"/>
  <c r="P11"/>
  <c r="X8"/>
  <c r="K20"/>
  <c r="J20"/>
  <c r="E20"/>
  <c r="C20"/>
  <c r="K19"/>
  <c r="J19"/>
  <c r="E19"/>
  <c r="C19"/>
  <c r="K18"/>
  <c r="J18"/>
  <c r="C18"/>
  <c r="K17"/>
  <c r="J17"/>
  <c r="E17"/>
  <c r="C17"/>
  <c r="K16"/>
  <c r="J16"/>
  <c r="AA8" s="1"/>
  <c r="E16"/>
  <c r="K15"/>
  <c r="Z8" s="1"/>
  <c r="J15"/>
  <c r="E15"/>
  <c r="C15"/>
  <c r="K14"/>
  <c r="J14"/>
  <c r="E14"/>
  <c r="C14"/>
  <c r="K13"/>
  <c r="Y8" s="1"/>
  <c r="J13"/>
  <c r="C13"/>
  <c r="K12"/>
  <c r="J12"/>
  <c r="E12"/>
  <c r="C12"/>
  <c r="K11"/>
  <c r="J11"/>
  <c r="E11"/>
  <c r="AJ42" i="9" l="1"/>
  <c r="AH17"/>
  <c r="AG18"/>
  <c r="AF17"/>
  <c r="AE18"/>
  <c r="AG17"/>
  <c r="AF18"/>
  <c r="AH18"/>
  <c r="AD18"/>
  <c r="AD17"/>
  <c r="AC18"/>
  <c r="AE17"/>
  <c r="AJ32"/>
  <c r="AF17" i="14"/>
  <c r="AE17"/>
  <c r="AG17"/>
  <c r="AB8"/>
  <c r="AC17"/>
  <c r="AD17"/>
  <c r="AG8"/>
  <c r="AF8"/>
  <c r="AE8"/>
  <c r="AD8"/>
  <c r="AC8"/>
  <c r="K21" i="9"/>
  <c r="AB8" s="1"/>
  <c r="J21"/>
  <c r="AB7" s="1"/>
  <c r="E21"/>
  <c r="C21"/>
  <c r="K20"/>
  <c r="AB6" s="1"/>
  <c r="J20"/>
  <c r="AB5" s="1"/>
  <c r="E20"/>
  <c r="C20"/>
  <c r="K19"/>
  <c r="AB4" s="1"/>
  <c r="J19"/>
  <c r="AA7" s="1"/>
  <c r="E19"/>
  <c r="C19"/>
  <c r="K18"/>
  <c r="AA6" s="1"/>
  <c r="J18"/>
  <c r="AA8" s="1"/>
  <c r="E18"/>
  <c r="C18"/>
  <c r="K17"/>
  <c r="AA5" s="1"/>
  <c r="J17"/>
  <c r="AA4" s="1"/>
  <c r="E17"/>
  <c r="C17"/>
  <c r="K16"/>
  <c r="Z7" s="1"/>
  <c r="J16"/>
  <c r="Z6" s="1"/>
  <c r="E16"/>
  <c r="C16"/>
  <c r="K15"/>
  <c r="Z5" s="1"/>
  <c r="J15"/>
  <c r="Z8" s="1"/>
  <c r="E15"/>
  <c r="C15"/>
  <c r="K14"/>
  <c r="Z4" s="1"/>
  <c r="J14"/>
  <c r="Y6" s="1"/>
  <c r="E14"/>
  <c r="C14"/>
  <c r="K13"/>
  <c r="Y7" s="1"/>
  <c r="J13"/>
  <c r="Y5" s="1"/>
  <c r="E13"/>
  <c r="C13"/>
  <c r="K12"/>
  <c r="Y8" s="1"/>
  <c r="J12"/>
  <c r="Y4" s="1"/>
  <c r="E12"/>
  <c r="C12"/>
  <c r="X8"/>
  <c r="AC8" l="1"/>
  <c r="AC7"/>
  <c r="AE8"/>
  <c r="AD8"/>
  <c r="AJ8" s="1"/>
  <c r="AG8"/>
  <c r="AH8"/>
  <c r="AF8"/>
  <c r="AC4"/>
  <c r="AC5"/>
  <c r="AC6"/>
  <c r="AI6" s="1"/>
  <c r="AI8" i="14"/>
  <c r="AI17"/>
  <c r="AJ18" i="9"/>
  <c r="C26" i="5"/>
  <c r="C27"/>
  <c r="C28"/>
  <c r="C29"/>
  <c r="C30"/>
  <c r="C34"/>
  <c r="E34"/>
  <c r="J34"/>
  <c r="K34"/>
  <c r="C35"/>
  <c r="E35"/>
  <c r="J35"/>
  <c r="K35"/>
  <c r="C36"/>
  <c r="E36"/>
  <c r="J36"/>
  <c r="K36"/>
  <c r="C37"/>
  <c r="E37"/>
  <c r="J37"/>
  <c r="K37"/>
  <c r="C38"/>
  <c r="E38"/>
  <c r="J38"/>
  <c r="K38"/>
  <c r="C39"/>
  <c r="E39"/>
  <c r="J39"/>
  <c r="K39"/>
  <c r="C40"/>
  <c r="E40"/>
  <c r="J40"/>
  <c r="K40"/>
  <c r="C41"/>
  <c r="E41"/>
  <c r="J41"/>
  <c r="K41"/>
  <c r="C42"/>
  <c r="E42"/>
  <c r="J42"/>
  <c r="K42"/>
  <c r="C43"/>
  <c r="E43"/>
  <c r="J43"/>
  <c r="K43"/>
  <c r="AI4" i="9" l="1"/>
  <c r="AI7"/>
  <c r="AI5"/>
  <c r="AI8"/>
  <c r="C8" i="6"/>
  <c r="C7"/>
  <c r="C6"/>
  <c r="C5"/>
  <c r="C4"/>
  <c r="C27" i="3"/>
  <c r="C28"/>
  <c r="C29"/>
  <c r="C30"/>
  <c r="C140" l="1"/>
  <c r="C51" i="4" l="1"/>
  <c r="V21" l="1"/>
  <c r="U21"/>
  <c r="P21"/>
  <c r="N21"/>
  <c r="K21"/>
  <c r="AB8" s="1"/>
  <c r="J21"/>
  <c r="AB7" s="1"/>
  <c r="E21"/>
  <c r="C21"/>
  <c r="V20"/>
  <c r="U20"/>
  <c r="P20"/>
  <c r="N20"/>
  <c r="K20"/>
  <c r="AB6" s="1"/>
  <c r="J20"/>
  <c r="AB5" s="1"/>
  <c r="E20"/>
  <c r="C20"/>
  <c r="V19"/>
  <c r="U19"/>
  <c r="AA17" s="1"/>
  <c r="P19"/>
  <c r="N19"/>
  <c r="K19"/>
  <c r="AB4" s="1"/>
  <c r="J19"/>
  <c r="AA7" s="1"/>
  <c r="E19"/>
  <c r="C19"/>
  <c r="AB18"/>
  <c r="X18"/>
  <c r="V18"/>
  <c r="AA16" s="1"/>
  <c r="U18"/>
  <c r="AA18" s="1"/>
  <c r="P18"/>
  <c r="N18"/>
  <c r="K18"/>
  <c r="AA6" s="1"/>
  <c r="J18"/>
  <c r="AA8" s="1"/>
  <c r="E18"/>
  <c r="C18"/>
  <c r="AB17"/>
  <c r="X17"/>
  <c r="V17"/>
  <c r="AA15" s="1"/>
  <c r="U17"/>
  <c r="AA14" s="1"/>
  <c r="P17"/>
  <c r="N17"/>
  <c r="K17"/>
  <c r="AA5" s="1"/>
  <c r="J17"/>
  <c r="AA4" s="1"/>
  <c r="E17"/>
  <c r="C17"/>
  <c r="AB16"/>
  <c r="X16"/>
  <c r="V16"/>
  <c r="Z17" s="1"/>
  <c r="U16"/>
  <c r="Z16" s="1"/>
  <c r="P16"/>
  <c r="N16"/>
  <c r="K16"/>
  <c r="Z7" s="1"/>
  <c r="J16"/>
  <c r="Z6" s="1"/>
  <c r="E16"/>
  <c r="C16"/>
  <c r="AB15"/>
  <c r="X15"/>
  <c r="V15"/>
  <c r="Z15" s="1"/>
  <c r="U15"/>
  <c r="Z18" s="1"/>
  <c r="P15"/>
  <c r="N15"/>
  <c r="K15"/>
  <c r="Z5" s="1"/>
  <c r="J15"/>
  <c r="Z8" s="1"/>
  <c r="E15"/>
  <c r="C15"/>
  <c r="AB14"/>
  <c r="X14"/>
  <c r="V14"/>
  <c r="Z14" s="1"/>
  <c r="U14"/>
  <c r="Y16" s="1"/>
  <c r="P14"/>
  <c r="N14"/>
  <c r="K14"/>
  <c r="Z4" s="1"/>
  <c r="J14"/>
  <c r="Y6" s="1"/>
  <c r="E14"/>
  <c r="C14"/>
  <c r="X13"/>
  <c r="V13"/>
  <c r="Y17" s="1"/>
  <c r="U13"/>
  <c r="Y15" s="1"/>
  <c r="P13"/>
  <c r="N13"/>
  <c r="K13"/>
  <c r="Y7" s="1"/>
  <c r="J13"/>
  <c r="Y5" s="1"/>
  <c r="E13"/>
  <c r="C13"/>
  <c r="V12"/>
  <c r="Y18" s="1"/>
  <c r="U12"/>
  <c r="Y14" s="1"/>
  <c r="P12"/>
  <c r="N12"/>
  <c r="K12"/>
  <c r="Y8" s="1"/>
  <c r="J12"/>
  <c r="Y4" s="1"/>
  <c r="E12"/>
  <c r="C12"/>
  <c r="X8"/>
  <c r="X7"/>
  <c r="C7"/>
  <c r="X6"/>
  <c r="C6"/>
  <c r="X5"/>
  <c r="C5"/>
  <c r="X4"/>
  <c r="C4"/>
  <c r="X3"/>
  <c r="V153" i="3"/>
  <c r="AB150" s="1"/>
  <c r="U153"/>
  <c r="P153"/>
  <c r="N153"/>
  <c r="K153"/>
  <c r="AB140" s="1"/>
  <c r="J153"/>
  <c r="AB139" s="1"/>
  <c r="E153"/>
  <c r="C153"/>
  <c r="V152"/>
  <c r="AB148" s="1"/>
  <c r="U152"/>
  <c r="AB147" s="1"/>
  <c r="P152"/>
  <c r="N152"/>
  <c r="K152"/>
  <c r="AB138" s="1"/>
  <c r="J152"/>
  <c r="AB137" s="1"/>
  <c r="E152"/>
  <c r="C152"/>
  <c r="V151"/>
  <c r="AB146" s="1"/>
  <c r="U151"/>
  <c r="AA149" s="1"/>
  <c r="P151"/>
  <c r="N151"/>
  <c r="K151"/>
  <c r="AB136" s="1"/>
  <c r="J151"/>
  <c r="AA139" s="1"/>
  <c r="E151"/>
  <c r="C151"/>
  <c r="X150"/>
  <c r="V150"/>
  <c r="AA148" s="1"/>
  <c r="U150"/>
  <c r="AA150" s="1"/>
  <c r="P150"/>
  <c r="N150"/>
  <c r="K150"/>
  <c r="AA138" s="1"/>
  <c r="J150"/>
  <c r="AA140" s="1"/>
  <c r="E150"/>
  <c r="C150"/>
  <c r="AB149"/>
  <c r="X149"/>
  <c r="V149"/>
  <c r="AA147" s="1"/>
  <c r="U149"/>
  <c r="AA146" s="1"/>
  <c r="P149"/>
  <c r="N149"/>
  <c r="K149"/>
  <c r="AA137" s="1"/>
  <c r="J149"/>
  <c r="AA136" s="1"/>
  <c r="E149"/>
  <c r="C149"/>
  <c r="X148"/>
  <c r="V148"/>
  <c r="Z149" s="1"/>
  <c r="U148"/>
  <c r="Z148" s="1"/>
  <c r="P148"/>
  <c r="N148"/>
  <c r="K148"/>
  <c r="Z139" s="1"/>
  <c r="J148"/>
  <c r="Z138" s="1"/>
  <c r="E148"/>
  <c r="C148"/>
  <c r="X147"/>
  <c r="V147"/>
  <c r="Z147" s="1"/>
  <c r="U147"/>
  <c r="Z150" s="1"/>
  <c r="P147"/>
  <c r="N147"/>
  <c r="K147"/>
  <c r="Z137" s="1"/>
  <c r="J147"/>
  <c r="Z140" s="1"/>
  <c r="E147"/>
  <c r="C147"/>
  <c r="X146"/>
  <c r="V146"/>
  <c r="Z146" s="1"/>
  <c r="U146"/>
  <c r="Y148" s="1"/>
  <c r="P146"/>
  <c r="N146"/>
  <c r="K146"/>
  <c r="Z136" s="1"/>
  <c r="J146"/>
  <c r="Y138" s="1"/>
  <c r="E146"/>
  <c r="C146"/>
  <c r="X145"/>
  <c r="V145"/>
  <c r="Y149" s="1"/>
  <c r="U145"/>
  <c r="Y147" s="1"/>
  <c r="P145"/>
  <c r="N145"/>
  <c r="K145"/>
  <c r="Y139" s="1"/>
  <c r="J145"/>
  <c r="Y137" s="1"/>
  <c r="E145"/>
  <c r="C145"/>
  <c r="V144"/>
  <c r="Y150" s="1"/>
  <c r="U144"/>
  <c r="Y146" s="1"/>
  <c r="P144"/>
  <c r="N144"/>
  <c r="K144"/>
  <c r="Y140" s="1"/>
  <c r="J144"/>
  <c r="Y136" s="1"/>
  <c r="E144"/>
  <c r="C144"/>
  <c r="X140"/>
  <c r="X139"/>
  <c r="C139"/>
  <c r="X138"/>
  <c r="C138"/>
  <c r="X137"/>
  <c r="C137"/>
  <c r="X136"/>
  <c r="C136"/>
  <c r="X135"/>
  <c r="V109"/>
  <c r="U109"/>
  <c r="AB105" s="1"/>
  <c r="P109"/>
  <c r="N109"/>
  <c r="K109"/>
  <c r="AB96" s="1"/>
  <c r="J109"/>
  <c r="AB95" s="1"/>
  <c r="E109"/>
  <c r="C109"/>
  <c r="V108"/>
  <c r="AB104" s="1"/>
  <c r="U108"/>
  <c r="AB103" s="1"/>
  <c r="P108"/>
  <c r="N108"/>
  <c r="K108"/>
  <c r="AB94" s="1"/>
  <c r="J108"/>
  <c r="AB93" s="1"/>
  <c r="E108"/>
  <c r="C108"/>
  <c r="V107"/>
  <c r="AB102" s="1"/>
  <c r="U107"/>
  <c r="AA105" s="1"/>
  <c r="P107"/>
  <c r="N107"/>
  <c r="K107"/>
  <c r="AB92" s="1"/>
  <c r="J107"/>
  <c r="AA95" s="1"/>
  <c r="E107"/>
  <c r="C107"/>
  <c r="AB106"/>
  <c r="X106"/>
  <c r="V106"/>
  <c r="AA104" s="1"/>
  <c r="U106"/>
  <c r="AA106" s="1"/>
  <c r="P106"/>
  <c r="N106"/>
  <c r="K106"/>
  <c r="AA94" s="1"/>
  <c r="J106"/>
  <c r="AA96" s="1"/>
  <c r="E106"/>
  <c r="C106"/>
  <c r="X105"/>
  <c r="V105"/>
  <c r="AA103" s="1"/>
  <c r="U105"/>
  <c r="AA102" s="1"/>
  <c r="P105"/>
  <c r="N105"/>
  <c r="K105"/>
  <c r="AA93" s="1"/>
  <c r="J105"/>
  <c r="AA92" s="1"/>
  <c r="E105"/>
  <c r="C105"/>
  <c r="X104"/>
  <c r="V104"/>
  <c r="Z105" s="1"/>
  <c r="U104"/>
  <c r="Z104" s="1"/>
  <c r="P104"/>
  <c r="N104"/>
  <c r="K104"/>
  <c r="Z95" s="1"/>
  <c r="J104"/>
  <c r="Z94" s="1"/>
  <c r="E104"/>
  <c r="C104"/>
  <c r="X103"/>
  <c r="V103"/>
  <c r="Z103" s="1"/>
  <c r="U103"/>
  <c r="Z106" s="1"/>
  <c r="P103"/>
  <c r="N103"/>
  <c r="K103"/>
  <c r="Z93" s="1"/>
  <c r="J103"/>
  <c r="Z96" s="1"/>
  <c r="E103"/>
  <c r="C103"/>
  <c r="X102"/>
  <c r="V102"/>
  <c r="Z102" s="1"/>
  <c r="U102"/>
  <c r="Y104" s="1"/>
  <c r="P102"/>
  <c r="N102"/>
  <c r="K102"/>
  <c r="Z92" s="1"/>
  <c r="J102"/>
  <c r="Y94" s="1"/>
  <c r="E102"/>
  <c r="C102"/>
  <c r="X101"/>
  <c r="V101"/>
  <c r="Y105" s="1"/>
  <c r="U101"/>
  <c r="Y103" s="1"/>
  <c r="P101"/>
  <c r="N101"/>
  <c r="K101"/>
  <c r="Y95" s="1"/>
  <c r="J101"/>
  <c r="Y93" s="1"/>
  <c r="E101"/>
  <c r="C101"/>
  <c r="V100"/>
  <c r="Y106" s="1"/>
  <c r="U100"/>
  <c r="Y102" s="1"/>
  <c r="P100"/>
  <c r="N100"/>
  <c r="K100"/>
  <c r="Y96" s="1"/>
  <c r="J100"/>
  <c r="Y92" s="1"/>
  <c r="E100"/>
  <c r="C100"/>
  <c r="X96"/>
  <c r="X95"/>
  <c r="C95"/>
  <c r="X94"/>
  <c r="C94"/>
  <c r="X93"/>
  <c r="C93"/>
  <c r="X92"/>
  <c r="C92"/>
  <c r="X91"/>
  <c r="V21"/>
  <c r="U21"/>
  <c r="AB17" s="1"/>
  <c r="P21"/>
  <c r="N21"/>
  <c r="K21"/>
  <c r="AB8" s="1"/>
  <c r="J21"/>
  <c r="AB7" s="1"/>
  <c r="E21"/>
  <c r="C21"/>
  <c r="V20"/>
  <c r="AB16" s="1"/>
  <c r="U20"/>
  <c r="AB15" s="1"/>
  <c r="P20"/>
  <c r="N20"/>
  <c r="K20"/>
  <c r="AB6" s="1"/>
  <c r="J20"/>
  <c r="AB5" s="1"/>
  <c r="E20"/>
  <c r="C20"/>
  <c r="V19"/>
  <c r="AB14" s="1"/>
  <c r="U19"/>
  <c r="AA17" s="1"/>
  <c r="P19"/>
  <c r="N19"/>
  <c r="K19"/>
  <c r="AB4" s="1"/>
  <c r="J19"/>
  <c r="AA7" s="1"/>
  <c r="E19"/>
  <c r="C19"/>
  <c r="AB18"/>
  <c r="X18"/>
  <c r="V18"/>
  <c r="AA16" s="1"/>
  <c r="U18"/>
  <c r="AA18" s="1"/>
  <c r="P18"/>
  <c r="N18"/>
  <c r="K18"/>
  <c r="AA6" s="1"/>
  <c r="J18"/>
  <c r="AA8" s="1"/>
  <c r="E18"/>
  <c r="C18"/>
  <c r="X17"/>
  <c r="V17"/>
  <c r="AA15" s="1"/>
  <c r="U17"/>
  <c r="AA14" s="1"/>
  <c r="P17"/>
  <c r="N17"/>
  <c r="K17"/>
  <c r="AA5" s="1"/>
  <c r="J17"/>
  <c r="AA4" s="1"/>
  <c r="E17"/>
  <c r="C17"/>
  <c r="X16"/>
  <c r="V16"/>
  <c r="Z17" s="1"/>
  <c r="U16"/>
  <c r="Z16" s="1"/>
  <c r="P16"/>
  <c r="N16"/>
  <c r="K16"/>
  <c r="Z7" s="1"/>
  <c r="J16"/>
  <c r="Z6" s="1"/>
  <c r="E16"/>
  <c r="C16"/>
  <c r="X15"/>
  <c r="V15"/>
  <c r="Z15" s="1"/>
  <c r="U15"/>
  <c r="Z18" s="1"/>
  <c r="P15"/>
  <c r="N15"/>
  <c r="K15"/>
  <c r="Z5" s="1"/>
  <c r="J15"/>
  <c r="Z8" s="1"/>
  <c r="E15"/>
  <c r="C15"/>
  <c r="X14"/>
  <c r="V14"/>
  <c r="Z14" s="1"/>
  <c r="U14"/>
  <c r="Y16" s="1"/>
  <c r="P14"/>
  <c r="N14"/>
  <c r="K14"/>
  <c r="Z4" s="1"/>
  <c r="J14"/>
  <c r="Y6" s="1"/>
  <c r="E14"/>
  <c r="C14"/>
  <c r="X13"/>
  <c r="V13"/>
  <c r="Y17" s="1"/>
  <c r="U13"/>
  <c r="Y15" s="1"/>
  <c r="P13"/>
  <c r="N13"/>
  <c r="K13"/>
  <c r="Y7" s="1"/>
  <c r="J13"/>
  <c r="Y5" s="1"/>
  <c r="E13"/>
  <c r="C13"/>
  <c r="V12"/>
  <c r="Y18" s="1"/>
  <c r="U12"/>
  <c r="Y14" s="1"/>
  <c r="P12"/>
  <c r="N12"/>
  <c r="K12"/>
  <c r="Y8" s="1"/>
  <c r="J12"/>
  <c r="Y4" s="1"/>
  <c r="E12"/>
  <c r="C12"/>
  <c r="X8"/>
  <c r="X7"/>
  <c r="C7"/>
  <c r="X6"/>
  <c r="C6"/>
  <c r="X5"/>
  <c r="C5"/>
  <c r="X4"/>
  <c r="C4"/>
  <c r="X3"/>
  <c r="AE6" i="4" l="1"/>
  <c r="AE7"/>
  <c r="AH5"/>
  <c r="AH4"/>
  <c r="AG8"/>
  <c r="AC149" i="3"/>
  <c r="AG4" i="4"/>
  <c r="AG136" i="3"/>
  <c r="AG139"/>
  <c r="AH140"/>
  <c r="AE5" i="4"/>
  <c r="AE4"/>
  <c r="AC5"/>
  <c r="AG5"/>
  <c r="AH6"/>
  <c r="AG6"/>
  <c r="AH7"/>
  <c r="AG7"/>
  <c r="AH8"/>
  <c r="AE8"/>
  <c r="AH18"/>
  <c r="AC14"/>
  <c r="AC15"/>
  <c r="AC6"/>
  <c r="AG17"/>
  <c r="AG15"/>
  <c r="AH16"/>
  <c r="AD18"/>
  <c r="AH14"/>
  <c r="AC4"/>
  <c r="AC7"/>
  <c r="AC8"/>
  <c r="AC17"/>
  <c r="AC16"/>
  <c r="AC18"/>
  <c r="AE14"/>
  <c r="AG14"/>
  <c r="AD15"/>
  <c r="AF15"/>
  <c r="AH15"/>
  <c r="AE16"/>
  <c r="AG16"/>
  <c r="AD17"/>
  <c r="AF17"/>
  <c r="AH17"/>
  <c r="AE18"/>
  <c r="AG18"/>
  <c r="AD4"/>
  <c r="AF4"/>
  <c r="AD5"/>
  <c r="AF5"/>
  <c r="AD6"/>
  <c r="AF6"/>
  <c r="AD7"/>
  <c r="AJ7" s="1"/>
  <c r="AF7"/>
  <c r="AD8"/>
  <c r="AF8"/>
  <c r="AD14"/>
  <c r="AJ14" s="1"/>
  <c r="AF14"/>
  <c r="AE15"/>
  <c r="AD16"/>
  <c r="AF16"/>
  <c r="AE17"/>
  <c r="AF18"/>
  <c r="AG137" i="3"/>
  <c r="AH150"/>
  <c r="AD92"/>
  <c r="AF93"/>
  <c r="AG94"/>
  <c r="AG96"/>
  <c r="AG138"/>
  <c r="AC139"/>
  <c r="AG140"/>
  <c r="AH146"/>
  <c r="AC138"/>
  <c r="AE140"/>
  <c r="AC136"/>
  <c r="AC146"/>
  <c r="AC137"/>
  <c r="AC147"/>
  <c r="AG147"/>
  <c r="AH148"/>
  <c r="AG149"/>
  <c r="AD150"/>
  <c r="AE150"/>
  <c r="AC140"/>
  <c r="AC148"/>
  <c r="AC150"/>
  <c r="AD136"/>
  <c r="AH136"/>
  <c r="AF137"/>
  <c r="AF138"/>
  <c r="AF139"/>
  <c r="AH139"/>
  <c r="AF136"/>
  <c r="AD137"/>
  <c r="AH137"/>
  <c r="AD138"/>
  <c r="AH138"/>
  <c r="AD139"/>
  <c r="AE146"/>
  <c r="AG146"/>
  <c r="AD147"/>
  <c r="AF147"/>
  <c r="AH147"/>
  <c r="AE148"/>
  <c r="AG148"/>
  <c r="AD149"/>
  <c r="AF149"/>
  <c r="AH149"/>
  <c r="AG150"/>
  <c r="AE136"/>
  <c r="AE137"/>
  <c r="AE138"/>
  <c r="AE139"/>
  <c r="AD140"/>
  <c r="AJ140" s="1"/>
  <c r="AF140"/>
  <c r="AD146"/>
  <c r="AF146"/>
  <c r="AE147"/>
  <c r="AD148"/>
  <c r="AF148"/>
  <c r="AE149"/>
  <c r="AF150"/>
  <c r="AC94"/>
  <c r="AH92"/>
  <c r="AH102"/>
  <c r="AG95"/>
  <c r="AH96"/>
  <c r="AE96"/>
  <c r="AH106"/>
  <c r="AC102"/>
  <c r="AC103"/>
  <c r="AG103"/>
  <c r="AH104"/>
  <c r="AG105"/>
  <c r="AD106"/>
  <c r="AC92"/>
  <c r="AC93"/>
  <c r="AG92"/>
  <c r="AE92"/>
  <c r="AF92"/>
  <c r="AG93"/>
  <c r="AE93"/>
  <c r="AD93"/>
  <c r="AH93"/>
  <c r="AC95"/>
  <c r="AC96"/>
  <c r="AC105"/>
  <c r="AC104"/>
  <c r="AC106"/>
  <c r="AD94"/>
  <c r="AF94"/>
  <c r="AH94"/>
  <c r="AD95"/>
  <c r="AF95"/>
  <c r="AH95"/>
  <c r="AE102"/>
  <c r="AG102"/>
  <c r="AD103"/>
  <c r="AF103"/>
  <c r="AH103"/>
  <c r="AE104"/>
  <c r="AG104"/>
  <c r="AD105"/>
  <c r="AF105"/>
  <c r="AH105"/>
  <c r="AE106"/>
  <c r="AG106"/>
  <c r="AE94"/>
  <c r="AE95"/>
  <c r="AD96"/>
  <c r="AF96"/>
  <c r="AD102"/>
  <c r="AJ102" s="1"/>
  <c r="AF102"/>
  <c r="AE103"/>
  <c r="AD104"/>
  <c r="AF104"/>
  <c r="AE105"/>
  <c r="AF106"/>
  <c r="AH8"/>
  <c r="AD4"/>
  <c r="AH18"/>
  <c r="AC14"/>
  <c r="AF5"/>
  <c r="AH4"/>
  <c r="AG7"/>
  <c r="AC6"/>
  <c r="AE8"/>
  <c r="AC15"/>
  <c r="AG15"/>
  <c r="AH16"/>
  <c r="AG17"/>
  <c r="AD18"/>
  <c r="AG6"/>
  <c r="AG8"/>
  <c r="AH14"/>
  <c r="AC4"/>
  <c r="AC5"/>
  <c r="AG4"/>
  <c r="AE4"/>
  <c r="AF4"/>
  <c r="AG5"/>
  <c r="AE5"/>
  <c r="AD5"/>
  <c r="AH5"/>
  <c r="AC7"/>
  <c r="AC8"/>
  <c r="AC17"/>
  <c r="AC16"/>
  <c r="AC18"/>
  <c r="AD6"/>
  <c r="AF6"/>
  <c r="AH6"/>
  <c r="AD7"/>
  <c r="AF7"/>
  <c r="AH7"/>
  <c r="AE14"/>
  <c r="AG14"/>
  <c r="AD15"/>
  <c r="AF15"/>
  <c r="AH15"/>
  <c r="AE16"/>
  <c r="AG16"/>
  <c r="AD17"/>
  <c r="AF17"/>
  <c r="AH17"/>
  <c r="AE18"/>
  <c r="AG18"/>
  <c r="AE6"/>
  <c r="AE7"/>
  <c r="AD8"/>
  <c r="AF8"/>
  <c r="AD14"/>
  <c r="AJ14" s="1"/>
  <c r="AF14"/>
  <c r="AE15"/>
  <c r="AD16"/>
  <c r="AF16"/>
  <c r="AE17"/>
  <c r="AF18"/>
  <c r="V21" i="1"/>
  <c r="U21"/>
  <c r="AB17" s="1"/>
  <c r="P21"/>
  <c r="N21"/>
  <c r="K21"/>
  <c r="AB8" s="1"/>
  <c r="J21"/>
  <c r="AB7" s="1"/>
  <c r="E21"/>
  <c r="C21"/>
  <c r="V20"/>
  <c r="AB16" s="1"/>
  <c r="U20"/>
  <c r="AB15" s="1"/>
  <c r="P20"/>
  <c r="N20"/>
  <c r="K20"/>
  <c r="AB6" s="1"/>
  <c r="J20"/>
  <c r="AB5" s="1"/>
  <c r="E20"/>
  <c r="C20"/>
  <c r="V19"/>
  <c r="AB14" s="1"/>
  <c r="U19"/>
  <c r="AA17" s="1"/>
  <c r="P19"/>
  <c r="N19"/>
  <c r="K19"/>
  <c r="AB4" s="1"/>
  <c r="J19"/>
  <c r="AA7" s="1"/>
  <c r="E19"/>
  <c r="C19"/>
  <c r="AB18"/>
  <c r="X18"/>
  <c r="V18"/>
  <c r="AA16" s="1"/>
  <c r="U18"/>
  <c r="AA18" s="1"/>
  <c r="P18"/>
  <c r="N18"/>
  <c r="K18"/>
  <c r="AA6" s="1"/>
  <c r="J18"/>
  <c r="AA8" s="1"/>
  <c r="E18"/>
  <c r="C18"/>
  <c r="X17"/>
  <c r="V17"/>
  <c r="AA15" s="1"/>
  <c r="U17"/>
  <c r="AA14" s="1"/>
  <c r="P17"/>
  <c r="N17"/>
  <c r="K17"/>
  <c r="AA5" s="1"/>
  <c r="J17"/>
  <c r="AA4" s="1"/>
  <c r="E17"/>
  <c r="C17"/>
  <c r="X16"/>
  <c r="V16"/>
  <c r="Z17" s="1"/>
  <c r="U16"/>
  <c r="Z16" s="1"/>
  <c r="P16"/>
  <c r="N16"/>
  <c r="K16"/>
  <c r="Z7" s="1"/>
  <c r="J16"/>
  <c r="Z6" s="1"/>
  <c r="E16"/>
  <c r="C16"/>
  <c r="X15"/>
  <c r="V15"/>
  <c r="Z15" s="1"/>
  <c r="U15"/>
  <c r="Z18" s="1"/>
  <c r="P15"/>
  <c r="N15"/>
  <c r="K15"/>
  <c r="Z5" s="1"/>
  <c r="J15"/>
  <c r="Z8" s="1"/>
  <c r="E15"/>
  <c r="C15"/>
  <c r="X14"/>
  <c r="V14"/>
  <c r="Z14" s="1"/>
  <c r="U14"/>
  <c r="Y16" s="1"/>
  <c r="P14"/>
  <c r="N14"/>
  <c r="K14"/>
  <c r="Z4" s="1"/>
  <c r="J14"/>
  <c r="Y6" s="1"/>
  <c r="E14"/>
  <c r="C14"/>
  <c r="X13"/>
  <c r="V13"/>
  <c r="Y17" s="1"/>
  <c r="U13"/>
  <c r="Y15" s="1"/>
  <c r="P13"/>
  <c r="N13"/>
  <c r="K13"/>
  <c r="Y7" s="1"/>
  <c r="J13"/>
  <c r="Y5" s="1"/>
  <c r="E13"/>
  <c r="C13"/>
  <c r="V12"/>
  <c r="Y18" s="1"/>
  <c r="U12"/>
  <c r="Y14" s="1"/>
  <c r="P12"/>
  <c r="N12"/>
  <c r="K12"/>
  <c r="Y8" s="1"/>
  <c r="J12"/>
  <c r="Y4" s="1"/>
  <c r="E12"/>
  <c r="C12"/>
  <c r="X8"/>
  <c r="X7"/>
  <c r="C7"/>
  <c r="X6"/>
  <c r="C6"/>
  <c r="X5"/>
  <c r="C5"/>
  <c r="X4"/>
  <c r="C4"/>
  <c r="X3"/>
  <c r="V43" i="12"/>
  <c r="U43"/>
  <c r="AB39" s="1"/>
  <c r="P43"/>
  <c r="N43"/>
  <c r="K43"/>
  <c r="AB30" s="1"/>
  <c r="J43"/>
  <c r="AB29" s="1"/>
  <c r="E43"/>
  <c r="C43"/>
  <c r="V42"/>
  <c r="AB38" s="1"/>
  <c r="U42"/>
  <c r="AB37" s="1"/>
  <c r="P42"/>
  <c r="N42"/>
  <c r="K42"/>
  <c r="AB28" s="1"/>
  <c r="J42"/>
  <c r="AB27" s="1"/>
  <c r="E42"/>
  <c r="C42"/>
  <c r="V41"/>
  <c r="AB36" s="1"/>
  <c r="U41"/>
  <c r="AA39" s="1"/>
  <c r="P41"/>
  <c r="N41"/>
  <c r="K41"/>
  <c r="AB26" s="1"/>
  <c r="J41"/>
  <c r="AA29" s="1"/>
  <c r="E41"/>
  <c r="C41"/>
  <c r="AB40"/>
  <c r="X40"/>
  <c r="V40"/>
  <c r="AA38" s="1"/>
  <c r="U40"/>
  <c r="AA40" s="1"/>
  <c r="P40"/>
  <c r="N40"/>
  <c r="K40"/>
  <c r="AA28" s="1"/>
  <c r="J40"/>
  <c r="AA30" s="1"/>
  <c r="E40"/>
  <c r="C40"/>
  <c r="X39"/>
  <c r="V39"/>
  <c r="AA37" s="1"/>
  <c r="U39"/>
  <c r="AA36" s="1"/>
  <c r="P39"/>
  <c r="N39"/>
  <c r="K39"/>
  <c r="AA27" s="1"/>
  <c r="J39"/>
  <c r="AA26" s="1"/>
  <c r="E39"/>
  <c r="C39"/>
  <c r="X38"/>
  <c r="V38"/>
  <c r="Z39" s="1"/>
  <c r="U38"/>
  <c r="Z38" s="1"/>
  <c r="P38"/>
  <c r="N38"/>
  <c r="K38"/>
  <c r="Z29" s="1"/>
  <c r="J38"/>
  <c r="Z28" s="1"/>
  <c r="E38"/>
  <c r="C38"/>
  <c r="X37"/>
  <c r="V37"/>
  <c r="Z37" s="1"/>
  <c r="U37"/>
  <c r="Z40" s="1"/>
  <c r="P37"/>
  <c r="N37"/>
  <c r="K37"/>
  <c r="Z27" s="1"/>
  <c r="J37"/>
  <c r="Z30" s="1"/>
  <c r="E37"/>
  <c r="C37"/>
  <c r="X36"/>
  <c r="V36"/>
  <c r="Z36" s="1"/>
  <c r="U36"/>
  <c r="Y38" s="1"/>
  <c r="P36"/>
  <c r="N36"/>
  <c r="K36"/>
  <c r="Z26" s="1"/>
  <c r="J36"/>
  <c r="Y28" s="1"/>
  <c r="E36"/>
  <c r="C36"/>
  <c r="X35"/>
  <c r="V35"/>
  <c r="Y39" s="1"/>
  <c r="U35"/>
  <c r="Y37" s="1"/>
  <c r="P35"/>
  <c r="N35"/>
  <c r="K35"/>
  <c r="Y29" s="1"/>
  <c r="J35"/>
  <c r="Y27" s="1"/>
  <c r="E35"/>
  <c r="C35"/>
  <c r="V34"/>
  <c r="Y40" s="1"/>
  <c r="U34"/>
  <c r="Y36" s="1"/>
  <c r="P34"/>
  <c r="N34"/>
  <c r="K34"/>
  <c r="Y30" s="1"/>
  <c r="J34"/>
  <c r="E34"/>
  <c r="C34"/>
  <c r="X30"/>
  <c r="X29"/>
  <c r="C29"/>
  <c r="X28"/>
  <c r="C28"/>
  <c r="X27"/>
  <c r="C27"/>
  <c r="X26"/>
  <c r="C26"/>
  <c r="X25"/>
  <c r="AJ8" i="3" l="1"/>
  <c r="AI147"/>
  <c r="AI146"/>
  <c r="AJ96"/>
  <c r="AJ16" i="4"/>
  <c r="AJ6"/>
  <c r="AI8"/>
  <c r="AJ18"/>
  <c r="AI16"/>
  <c r="AJ104" i="3"/>
  <c r="AJ8" i="4"/>
  <c r="AJ4"/>
  <c r="AJ5"/>
  <c r="AE38" i="12"/>
  <c r="AI139" i="3"/>
  <c r="AD27" i="12"/>
  <c r="AE30"/>
  <c r="AJ92" i="3"/>
  <c r="AJ146"/>
  <c r="AJ15" i="4"/>
  <c r="AI6"/>
  <c r="AI14"/>
  <c r="AJ17"/>
  <c r="AI18"/>
  <c r="AI17"/>
  <c r="AI7"/>
  <c r="AI4"/>
  <c r="AI15"/>
  <c r="AI5"/>
  <c r="AI138" i="3"/>
  <c r="AI148"/>
  <c r="AJ150"/>
  <c r="AI136"/>
  <c r="AJ4"/>
  <c r="AJ148"/>
  <c r="AI137"/>
  <c r="AI150"/>
  <c r="AI140"/>
  <c r="AJ149"/>
  <c r="AJ139"/>
  <c r="AJ138"/>
  <c r="AJ137"/>
  <c r="AJ147"/>
  <c r="AJ136"/>
  <c r="AI149"/>
  <c r="AJ106"/>
  <c r="AI104"/>
  <c r="AI96"/>
  <c r="AJ103"/>
  <c r="AJ94"/>
  <c r="AI103"/>
  <c r="AI102"/>
  <c r="AI94"/>
  <c r="AJ105"/>
  <c r="AJ95"/>
  <c r="AI106"/>
  <c r="AI105"/>
  <c r="AI95"/>
  <c r="AJ93"/>
  <c r="AI93"/>
  <c r="AI92"/>
  <c r="AJ16"/>
  <c r="AJ18"/>
  <c r="AI16"/>
  <c r="AI8"/>
  <c r="AJ15"/>
  <c r="AJ6"/>
  <c r="AI15"/>
  <c r="AI14"/>
  <c r="AI6"/>
  <c r="AJ17"/>
  <c r="AJ7"/>
  <c r="AI18"/>
  <c r="AI17"/>
  <c r="AI7"/>
  <c r="AJ5"/>
  <c r="AI5"/>
  <c r="AI4"/>
  <c r="AD30" i="12"/>
  <c r="AD26"/>
  <c r="AC38"/>
  <c r="AF30"/>
  <c r="AG36"/>
  <c r="AD16" i="1"/>
  <c r="AE5"/>
  <c r="AG5"/>
  <c r="AF8"/>
  <c r="AE4"/>
  <c r="AG7"/>
  <c r="AC18"/>
  <c r="AC17"/>
  <c r="AC16"/>
  <c r="AF14"/>
  <c r="AD5"/>
  <c r="AG6"/>
  <c r="AE14"/>
  <c r="AD8"/>
  <c r="AC8"/>
  <c r="AC7"/>
  <c r="AC6"/>
  <c r="AG17"/>
  <c r="AH5"/>
  <c r="AH14"/>
  <c r="AF4"/>
  <c r="AC5"/>
  <c r="AH15"/>
  <c r="AG15"/>
  <c r="AH18"/>
  <c r="AC4"/>
  <c r="AC14"/>
  <c r="AI16" s="1"/>
  <c r="AC15"/>
  <c r="AH7"/>
  <c r="AD4"/>
  <c r="AF5"/>
  <c r="AH6"/>
  <c r="AE8"/>
  <c r="AG14"/>
  <c r="AE16"/>
  <c r="AJ16" s="1"/>
  <c r="AH17"/>
  <c r="AF16"/>
  <c r="AD18"/>
  <c r="AD7"/>
  <c r="AG8"/>
  <c r="AD15"/>
  <c r="AG16"/>
  <c r="AE18"/>
  <c r="AE15"/>
  <c r="AH16"/>
  <c r="AF18"/>
  <c r="AH8"/>
  <c r="AH4"/>
  <c r="AD6"/>
  <c r="AF7"/>
  <c r="AF15"/>
  <c r="AD17"/>
  <c r="AG18"/>
  <c r="AG4"/>
  <c r="AE7"/>
  <c r="AE6"/>
  <c r="AD14"/>
  <c r="AE17"/>
  <c r="AF17"/>
  <c r="AF6"/>
  <c r="AD29" i="12"/>
  <c r="AF27"/>
  <c r="AC37"/>
  <c r="AG37"/>
  <c r="AG39"/>
  <c r="AC27"/>
  <c r="AC40"/>
  <c r="AC39"/>
  <c r="AG29"/>
  <c r="AG27"/>
  <c r="AF36"/>
  <c r="AD38"/>
  <c r="AH39"/>
  <c r="AC28"/>
  <c r="AH40"/>
  <c r="AC36"/>
  <c r="AH28"/>
  <c r="AC30"/>
  <c r="AC29"/>
  <c r="AH36"/>
  <c r="AE26"/>
  <c r="AE36"/>
  <c r="AF26"/>
  <c r="Y26"/>
  <c r="AC26" s="1"/>
  <c r="AG30"/>
  <c r="AE40"/>
  <c r="AH26"/>
  <c r="AD28"/>
  <c r="AH30"/>
  <c r="AE37"/>
  <c r="AH38"/>
  <c r="AF40"/>
  <c r="AH27"/>
  <c r="AD40"/>
  <c r="AG26"/>
  <c r="AF29"/>
  <c r="AE28"/>
  <c r="AF37"/>
  <c r="AD39"/>
  <c r="AG40"/>
  <c r="AH29"/>
  <c r="AD36"/>
  <c r="AE39"/>
  <c r="AD37"/>
  <c r="AG38"/>
  <c r="AE27"/>
  <c r="AG28"/>
  <c r="AH37"/>
  <c r="AF39"/>
  <c r="AF38"/>
  <c r="AE29"/>
  <c r="AF28"/>
  <c r="C49" i="4"/>
  <c r="C50"/>
  <c r="C52"/>
  <c r="C48"/>
  <c r="C28"/>
  <c r="C29"/>
  <c r="C26"/>
  <c r="C29" i="9"/>
  <c r="C30"/>
  <c r="C31"/>
  <c r="C28"/>
  <c r="C5"/>
  <c r="C6"/>
  <c r="C7"/>
  <c r="C4"/>
  <c r="C93" i="6"/>
  <c r="C94"/>
  <c r="C95"/>
  <c r="C96"/>
  <c r="C92"/>
  <c r="C71"/>
  <c r="C72"/>
  <c r="C73"/>
  <c r="C74"/>
  <c r="C70"/>
  <c r="C49"/>
  <c r="C50"/>
  <c r="C51"/>
  <c r="C52"/>
  <c r="C48"/>
  <c r="C27"/>
  <c r="C28"/>
  <c r="C29"/>
  <c r="C30"/>
  <c r="C26"/>
  <c r="C5" i="14"/>
  <c r="C6"/>
  <c r="C7"/>
  <c r="C4"/>
  <c r="C5" i="5"/>
  <c r="C6"/>
  <c r="C7"/>
  <c r="C8"/>
  <c r="C4"/>
  <c r="C49"/>
  <c r="C50"/>
  <c r="C51"/>
  <c r="C52"/>
  <c r="C48"/>
  <c r="C71"/>
  <c r="C72"/>
  <c r="C73"/>
  <c r="C74"/>
  <c r="C70"/>
  <c r="C115"/>
  <c r="C116"/>
  <c r="C117"/>
  <c r="C118"/>
  <c r="C114"/>
  <c r="C93"/>
  <c r="C94"/>
  <c r="C95"/>
  <c r="C96"/>
  <c r="C92"/>
  <c r="C27" i="15"/>
  <c r="C28"/>
  <c r="C29"/>
  <c r="C26"/>
  <c r="C5"/>
  <c r="C6"/>
  <c r="C7"/>
  <c r="C4"/>
  <c r="C159" i="3"/>
  <c r="C160"/>
  <c r="C161"/>
  <c r="C162"/>
  <c r="C158"/>
  <c r="C115"/>
  <c r="C116"/>
  <c r="C117"/>
  <c r="C118"/>
  <c r="C114"/>
  <c r="C71"/>
  <c r="C72"/>
  <c r="C73"/>
  <c r="C70"/>
  <c r="C49"/>
  <c r="C50"/>
  <c r="C51"/>
  <c r="C52"/>
  <c r="C48"/>
  <c r="C26"/>
  <c r="AJ5" i="1" l="1"/>
  <c r="AJ27" i="12"/>
  <c r="AJ8" i="1"/>
  <c r="AJ30" i="12"/>
  <c r="AJ38"/>
  <c r="AJ29"/>
  <c r="AJ4" i="1"/>
  <c r="AI40" i="12"/>
  <c r="AJ26"/>
  <c r="AJ37"/>
  <c r="AI7" i="1"/>
  <c r="AJ36" i="12"/>
  <c r="AI26"/>
  <c r="AJ40"/>
  <c r="AI15" i="1"/>
  <c r="AI6"/>
  <c r="AJ14"/>
  <c r="AI4"/>
  <c r="AJ6"/>
  <c r="AJ15"/>
  <c r="AI17"/>
  <c r="AI8"/>
  <c r="AI5"/>
  <c r="AJ7"/>
  <c r="AJ18"/>
  <c r="AJ17"/>
  <c r="AI18"/>
  <c r="AI14"/>
  <c r="AI38" i="12"/>
  <c r="AJ28"/>
  <c r="AI39"/>
  <c r="AI37"/>
  <c r="AI36"/>
  <c r="AI27"/>
  <c r="AJ39"/>
  <c r="AI28"/>
  <c r="AI29"/>
  <c r="AI30"/>
  <c r="X16" i="14"/>
  <c r="AA15"/>
  <c r="AA6"/>
  <c r="X15"/>
  <c r="AA13"/>
  <c r="AA16"/>
  <c r="AA4"/>
  <c r="AA14"/>
  <c r="X14"/>
  <c r="Z16"/>
  <c r="Z14"/>
  <c r="Z7"/>
  <c r="X13"/>
  <c r="Z15"/>
  <c r="Z13"/>
  <c r="Z4"/>
  <c r="X12"/>
  <c r="Y16"/>
  <c r="Y15"/>
  <c r="Y7"/>
  <c r="Y6"/>
  <c r="Y14"/>
  <c r="Y13"/>
  <c r="Y5"/>
  <c r="Y4"/>
  <c r="AA7"/>
  <c r="X7"/>
  <c r="Z6"/>
  <c r="X6"/>
  <c r="AA5"/>
  <c r="Z5"/>
  <c r="X5"/>
  <c r="X4"/>
  <c r="X3"/>
  <c r="AG16" l="1"/>
  <c r="AG6"/>
  <c r="AB4"/>
  <c r="AG4"/>
  <c r="AB7"/>
  <c r="AG5"/>
  <c r="AB13"/>
  <c r="AB15"/>
  <c r="AB5"/>
  <c r="AB6"/>
  <c r="AB16"/>
  <c r="AF15"/>
  <c r="AF13"/>
  <c r="AF14"/>
  <c r="AC16"/>
  <c r="AG7"/>
  <c r="AB14"/>
  <c r="AD4"/>
  <c r="AF4"/>
  <c r="AD5"/>
  <c r="AF5"/>
  <c r="AD6"/>
  <c r="AF6"/>
  <c r="AD7"/>
  <c r="AF7"/>
  <c r="AC13"/>
  <c r="AE13"/>
  <c r="AG13"/>
  <c r="AC14"/>
  <c r="AE14"/>
  <c r="AG14"/>
  <c r="AC15"/>
  <c r="AE15"/>
  <c r="AG15"/>
  <c r="AC4"/>
  <c r="AE4"/>
  <c r="AC5"/>
  <c r="AE5"/>
  <c r="AC6"/>
  <c r="AE6"/>
  <c r="AC7"/>
  <c r="AE7"/>
  <c r="AD13"/>
  <c r="AD14"/>
  <c r="AD15"/>
  <c r="AD16"/>
  <c r="AF16"/>
  <c r="AE16"/>
  <c r="C5" i="18"/>
  <c r="C6"/>
  <c r="C4"/>
  <c r="C71" i="13"/>
  <c r="C73"/>
  <c r="C74"/>
  <c r="C49"/>
  <c r="C50"/>
  <c r="C51"/>
  <c r="C52"/>
  <c r="C48"/>
  <c r="C27"/>
  <c r="C29"/>
  <c r="C30"/>
  <c r="C26"/>
  <c r="C5"/>
  <c r="C6"/>
  <c r="C7"/>
  <c r="C8"/>
  <c r="C49" i="2"/>
  <c r="C50"/>
  <c r="C51"/>
  <c r="C52"/>
  <c r="C48"/>
  <c r="C28"/>
  <c r="C27"/>
  <c r="C29"/>
  <c r="C30"/>
  <c r="C26"/>
  <c r="C5"/>
  <c r="C6"/>
  <c r="C7"/>
  <c r="C8"/>
  <c r="C4"/>
  <c r="C71" i="12"/>
  <c r="C72"/>
  <c r="C73"/>
  <c r="C74"/>
  <c r="C70"/>
  <c r="C49"/>
  <c r="C50"/>
  <c r="C51"/>
  <c r="C52"/>
  <c r="C48"/>
  <c r="C5"/>
  <c r="C6"/>
  <c r="C8"/>
  <c r="C4"/>
  <c r="C27" i="1"/>
  <c r="C28"/>
  <c r="C29"/>
  <c r="C30"/>
  <c r="C26"/>
  <c r="AH6" i="14" l="1"/>
  <c r="AH17"/>
  <c r="AH8"/>
  <c r="AH16"/>
  <c r="AH13"/>
  <c r="AH7"/>
  <c r="AH5"/>
  <c r="AH14"/>
  <c r="AH4"/>
  <c r="AI16"/>
  <c r="AI15"/>
  <c r="AI13"/>
  <c r="AI7"/>
  <c r="AI6"/>
  <c r="AI5"/>
  <c r="AI4"/>
  <c r="AI14"/>
  <c r="AH15"/>
  <c r="V65" i="4"/>
  <c r="U65"/>
  <c r="AB61" s="1"/>
  <c r="P65"/>
  <c r="N65"/>
  <c r="K65"/>
  <c r="AB52" s="1"/>
  <c r="J65"/>
  <c r="AB51" s="1"/>
  <c r="E65"/>
  <c r="C65"/>
  <c r="V64"/>
  <c r="AB60" s="1"/>
  <c r="U64"/>
  <c r="AB59" s="1"/>
  <c r="P64"/>
  <c r="N64"/>
  <c r="K64"/>
  <c r="AB50" s="1"/>
  <c r="J64"/>
  <c r="AB49" s="1"/>
  <c r="E64"/>
  <c r="C64"/>
  <c r="V63"/>
  <c r="AB58" s="1"/>
  <c r="U63"/>
  <c r="AA61" s="1"/>
  <c r="P63"/>
  <c r="N63"/>
  <c r="K63"/>
  <c r="AB48" s="1"/>
  <c r="J63"/>
  <c r="AA51" s="1"/>
  <c r="E63"/>
  <c r="C63"/>
  <c r="AB62"/>
  <c r="X62"/>
  <c r="V62"/>
  <c r="AA60" s="1"/>
  <c r="U62"/>
  <c r="AA62" s="1"/>
  <c r="P62"/>
  <c r="N62"/>
  <c r="K62"/>
  <c r="AA50" s="1"/>
  <c r="J62"/>
  <c r="AA52" s="1"/>
  <c r="E62"/>
  <c r="C62"/>
  <c r="X61"/>
  <c r="V61"/>
  <c r="AA59" s="1"/>
  <c r="U61"/>
  <c r="AA58" s="1"/>
  <c r="P61"/>
  <c r="N61"/>
  <c r="K61"/>
  <c r="AA49" s="1"/>
  <c r="J61"/>
  <c r="AA48" s="1"/>
  <c r="E61"/>
  <c r="C61"/>
  <c r="X60"/>
  <c r="V60"/>
  <c r="Z61" s="1"/>
  <c r="U60"/>
  <c r="Z60" s="1"/>
  <c r="P60"/>
  <c r="N60"/>
  <c r="K60"/>
  <c r="J60"/>
  <c r="Z50" s="1"/>
  <c r="E60"/>
  <c r="C60"/>
  <c r="X59"/>
  <c r="V59"/>
  <c r="Z59" s="1"/>
  <c r="U59"/>
  <c r="Z62" s="1"/>
  <c r="P59"/>
  <c r="N59"/>
  <c r="K59"/>
  <c r="Z49" s="1"/>
  <c r="J59"/>
  <c r="Z52" s="1"/>
  <c r="E59"/>
  <c r="C59"/>
  <c r="X58"/>
  <c r="V58"/>
  <c r="Z58" s="1"/>
  <c r="U58"/>
  <c r="Y60" s="1"/>
  <c r="P58"/>
  <c r="N58"/>
  <c r="K58"/>
  <c r="Z48" s="1"/>
  <c r="J58"/>
  <c r="Y50" s="1"/>
  <c r="E58"/>
  <c r="C58"/>
  <c r="X57"/>
  <c r="V57"/>
  <c r="Y61" s="1"/>
  <c r="U57"/>
  <c r="Y59" s="1"/>
  <c r="P57"/>
  <c r="N57"/>
  <c r="K57"/>
  <c r="Y51" s="1"/>
  <c r="J57"/>
  <c r="Y49" s="1"/>
  <c r="E57"/>
  <c r="C57"/>
  <c r="V56"/>
  <c r="Y62" s="1"/>
  <c r="U56"/>
  <c r="Y58" s="1"/>
  <c r="P56"/>
  <c r="N56"/>
  <c r="K56"/>
  <c r="Y52" s="1"/>
  <c r="J56"/>
  <c r="E56"/>
  <c r="C56"/>
  <c r="X52"/>
  <c r="Z51"/>
  <c r="X51"/>
  <c r="X50"/>
  <c r="X49"/>
  <c r="X48"/>
  <c r="X47"/>
  <c r="V109" i="6"/>
  <c r="U109"/>
  <c r="AB105" s="1"/>
  <c r="P109"/>
  <c r="N109"/>
  <c r="K109"/>
  <c r="J109"/>
  <c r="AB95" s="1"/>
  <c r="E109"/>
  <c r="C109"/>
  <c r="V108"/>
  <c r="AB104" s="1"/>
  <c r="U108"/>
  <c r="AB103" s="1"/>
  <c r="P108"/>
  <c r="N108"/>
  <c r="K108"/>
  <c r="AB94" s="1"/>
  <c r="J108"/>
  <c r="AB93" s="1"/>
  <c r="E108"/>
  <c r="C108"/>
  <c r="V107"/>
  <c r="AB102" s="1"/>
  <c r="U107"/>
  <c r="AA105" s="1"/>
  <c r="P107"/>
  <c r="N107"/>
  <c r="K107"/>
  <c r="AB92" s="1"/>
  <c r="J107"/>
  <c r="AA95" s="1"/>
  <c r="E107"/>
  <c r="C107"/>
  <c r="AB106"/>
  <c r="X106"/>
  <c r="V106"/>
  <c r="AA104" s="1"/>
  <c r="U106"/>
  <c r="AA106" s="1"/>
  <c r="P106"/>
  <c r="N106"/>
  <c r="K106"/>
  <c r="AA94" s="1"/>
  <c r="J106"/>
  <c r="AA96" s="1"/>
  <c r="E106"/>
  <c r="C106"/>
  <c r="X105"/>
  <c r="V105"/>
  <c r="AA103" s="1"/>
  <c r="U105"/>
  <c r="AA102" s="1"/>
  <c r="P105"/>
  <c r="N105"/>
  <c r="K105"/>
  <c r="AA93" s="1"/>
  <c r="J105"/>
  <c r="AA92" s="1"/>
  <c r="E105"/>
  <c r="C105"/>
  <c r="X104"/>
  <c r="V104"/>
  <c r="Z105" s="1"/>
  <c r="U104"/>
  <c r="Z104" s="1"/>
  <c r="P104"/>
  <c r="N104"/>
  <c r="K104"/>
  <c r="Z95" s="1"/>
  <c r="J104"/>
  <c r="Z94" s="1"/>
  <c r="E104"/>
  <c r="C104"/>
  <c r="X103"/>
  <c r="V103"/>
  <c r="Z103" s="1"/>
  <c r="U103"/>
  <c r="Z106" s="1"/>
  <c r="P103"/>
  <c r="N103"/>
  <c r="K103"/>
  <c r="Z93" s="1"/>
  <c r="J103"/>
  <c r="Z96" s="1"/>
  <c r="E103"/>
  <c r="C103"/>
  <c r="X102"/>
  <c r="V102"/>
  <c r="Z102" s="1"/>
  <c r="U102"/>
  <c r="P102"/>
  <c r="N102"/>
  <c r="K102"/>
  <c r="Z92" s="1"/>
  <c r="J102"/>
  <c r="Y94" s="1"/>
  <c r="E102"/>
  <c r="C102"/>
  <c r="X101"/>
  <c r="V101"/>
  <c r="Y105" s="1"/>
  <c r="U101"/>
  <c r="Y103" s="1"/>
  <c r="P101"/>
  <c r="N101"/>
  <c r="K101"/>
  <c r="Y95" s="1"/>
  <c r="J101"/>
  <c r="Y93" s="1"/>
  <c r="E101"/>
  <c r="C101"/>
  <c r="V100"/>
  <c r="Y106" s="1"/>
  <c r="U100"/>
  <c r="Y102" s="1"/>
  <c r="P100"/>
  <c r="N100"/>
  <c r="K100"/>
  <c r="Y96" s="1"/>
  <c r="J100"/>
  <c r="Y92" s="1"/>
  <c r="E100"/>
  <c r="C100"/>
  <c r="AB96"/>
  <c r="X96"/>
  <c r="X95"/>
  <c r="X94"/>
  <c r="X93"/>
  <c r="X92"/>
  <c r="X91"/>
  <c r="V87"/>
  <c r="U87"/>
  <c r="AB83" s="1"/>
  <c r="P87"/>
  <c r="N87"/>
  <c r="K87"/>
  <c r="AB74" s="1"/>
  <c r="J87"/>
  <c r="AB73" s="1"/>
  <c r="E87"/>
  <c r="C87"/>
  <c r="V86"/>
  <c r="AB82" s="1"/>
  <c r="U86"/>
  <c r="AB81" s="1"/>
  <c r="P86"/>
  <c r="N86"/>
  <c r="K86"/>
  <c r="J86"/>
  <c r="AB71" s="1"/>
  <c r="E86"/>
  <c r="C86"/>
  <c r="V85"/>
  <c r="AB80" s="1"/>
  <c r="U85"/>
  <c r="AA83" s="1"/>
  <c r="P85"/>
  <c r="N85"/>
  <c r="K85"/>
  <c r="AB70" s="1"/>
  <c r="J85"/>
  <c r="AA73" s="1"/>
  <c r="E85"/>
  <c r="C85"/>
  <c r="AB84"/>
  <c r="X84"/>
  <c r="V84"/>
  <c r="AA82" s="1"/>
  <c r="U84"/>
  <c r="AA84" s="1"/>
  <c r="P84"/>
  <c r="N84"/>
  <c r="K84"/>
  <c r="AA72" s="1"/>
  <c r="J84"/>
  <c r="AA74" s="1"/>
  <c r="E84"/>
  <c r="C84"/>
  <c r="X83"/>
  <c r="V83"/>
  <c r="AA81" s="1"/>
  <c r="U83"/>
  <c r="AA80" s="1"/>
  <c r="P83"/>
  <c r="N83"/>
  <c r="K83"/>
  <c r="AA71" s="1"/>
  <c r="J83"/>
  <c r="AA70" s="1"/>
  <c r="E83"/>
  <c r="C83"/>
  <c r="X82"/>
  <c r="V82"/>
  <c r="Z83" s="1"/>
  <c r="U82"/>
  <c r="Z82" s="1"/>
  <c r="P82"/>
  <c r="N82"/>
  <c r="K82"/>
  <c r="Z73" s="1"/>
  <c r="J82"/>
  <c r="E82"/>
  <c r="C82"/>
  <c r="X81"/>
  <c r="V81"/>
  <c r="Z81" s="1"/>
  <c r="U81"/>
  <c r="Z84" s="1"/>
  <c r="P81"/>
  <c r="N81"/>
  <c r="K81"/>
  <c r="Z71" s="1"/>
  <c r="J81"/>
  <c r="Z74" s="1"/>
  <c r="E81"/>
  <c r="C81"/>
  <c r="X80"/>
  <c r="V80"/>
  <c r="Z80" s="1"/>
  <c r="U80"/>
  <c r="Y82" s="1"/>
  <c r="P80"/>
  <c r="N80"/>
  <c r="K80"/>
  <c r="Z70" s="1"/>
  <c r="J80"/>
  <c r="Y72" s="1"/>
  <c r="E80"/>
  <c r="C80"/>
  <c r="X79"/>
  <c r="V79"/>
  <c r="Y83" s="1"/>
  <c r="U79"/>
  <c r="Y81" s="1"/>
  <c r="P79"/>
  <c r="N79"/>
  <c r="K79"/>
  <c r="Y73" s="1"/>
  <c r="J79"/>
  <c r="Y71" s="1"/>
  <c r="E79"/>
  <c r="C79"/>
  <c r="V78"/>
  <c r="Y84" s="1"/>
  <c r="U78"/>
  <c r="Y80" s="1"/>
  <c r="P78"/>
  <c r="N78"/>
  <c r="K78"/>
  <c r="Y74" s="1"/>
  <c r="J78"/>
  <c r="Y70" s="1"/>
  <c r="E78"/>
  <c r="C78"/>
  <c r="X74"/>
  <c r="X73"/>
  <c r="AB72"/>
  <c r="X72"/>
  <c r="X71"/>
  <c r="X70"/>
  <c r="X69"/>
  <c r="V131" i="5"/>
  <c r="U131"/>
  <c r="AB127" s="1"/>
  <c r="P131"/>
  <c r="N131"/>
  <c r="K131"/>
  <c r="J131"/>
  <c r="E131"/>
  <c r="C131"/>
  <c r="V130"/>
  <c r="AB126" s="1"/>
  <c r="U130"/>
  <c r="AB125" s="1"/>
  <c r="P130"/>
  <c r="N130"/>
  <c r="K130"/>
  <c r="J130"/>
  <c r="E130"/>
  <c r="C130"/>
  <c r="V129"/>
  <c r="AB124" s="1"/>
  <c r="U129"/>
  <c r="AA127" s="1"/>
  <c r="P129"/>
  <c r="N129"/>
  <c r="K129"/>
  <c r="J129"/>
  <c r="AA117" s="1"/>
  <c r="E129"/>
  <c r="C129"/>
  <c r="AB128"/>
  <c r="AA128"/>
  <c r="X128"/>
  <c r="V128"/>
  <c r="AA126" s="1"/>
  <c r="U128"/>
  <c r="P128"/>
  <c r="N128"/>
  <c r="K128"/>
  <c r="AA116" s="1"/>
  <c r="J128"/>
  <c r="AA118" s="1"/>
  <c r="E128"/>
  <c r="C128"/>
  <c r="X127"/>
  <c r="V127"/>
  <c r="AA125" s="1"/>
  <c r="U127"/>
  <c r="AA124" s="1"/>
  <c r="P127"/>
  <c r="N127"/>
  <c r="K127"/>
  <c r="J127"/>
  <c r="AA114" s="1"/>
  <c r="E127"/>
  <c r="C127"/>
  <c r="X126"/>
  <c r="V126"/>
  <c r="Z127" s="1"/>
  <c r="U126"/>
  <c r="Z126" s="1"/>
  <c r="P126"/>
  <c r="N126"/>
  <c r="K126"/>
  <c r="J126"/>
  <c r="Z116" s="1"/>
  <c r="E126"/>
  <c r="C126"/>
  <c r="X125"/>
  <c r="V125"/>
  <c r="Z125" s="1"/>
  <c r="U125"/>
  <c r="Z128" s="1"/>
  <c r="P125"/>
  <c r="N125"/>
  <c r="K125"/>
  <c r="Z115" s="1"/>
  <c r="J125"/>
  <c r="E125"/>
  <c r="C125"/>
  <c r="X124"/>
  <c r="V124"/>
  <c r="Z124" s="1"/>
  <c r="U124"/>
  <c r="Y126" s="1"/>
  <c r="P124"/>
  <c r="N124"/>
  <c r="K124"/>
  <c r="Z114" s="1"/>
  <c r="J124"/>
  <c r="Y116" s="1"/>
  <c r="E124"/>
  <c r="C124"/>
  <c r="X123"/>
  <c r="V123"/>
  <c r="Y127" s="1"/>
  <c r="U123"/>
  <c r="Y125" s="1"/>
  <c r="P123"/>
  <c r="N123"/>
  <c r="K123"/>
  <c r="Y117" s="1"/>
  <c r="J123"/>
  <c r="Y115" s="1"/>
  <c r="E123"/>
  <c r="C123"/>
  <c r="V122"/>
  <c r="Y128" s="1"/>
  <c r="U122"/>
  <c r="Y124" s="1"/>
  <c r="P122"/>
  <c r="N122"/>
  <c r="K122"/>
  <c r="Y118" s="1"/>
  <c r="J122"/>
  <c r="E122"/>
  <c r="C122"/>
  <c r="AB118"/>
  <c r="Z118"/>
  <c r="X118"/>
  <c r="AB117"/>
  <c r="Z117"/>
  <c r="X117"/>
  <c r="AB116"/>
  <c r="X116"/>
  <c r="AB115"/>
  <c r="AA115"/>
  <c r="X115"/>
  <c r="AB114"/>
  <c r="X114"/>
  <c r="X113"/>
  <c r="V109"/>
  <c r="U109"/>
  <c r="AB105" s="1"/>
  <c r="P109"/>
  <c r="N109"/>
  <c r="K109"/>
  <c r="AB96" s="1"/>
  <c r="J109"/>
  <c r="AB95" s="1"/>
  <c r="E109"/>
  <c r="C109"/>
  <c r="V108"/>
  <c r="AB104" s="1"/>
  <c r="U108"/>
  <c r="AB103" s="1"/>
  <c r="P108"/>
  <c r="N108"/>
  <c r="K108"/>
  <c r="AB94" s="1"/>
  <c r="J108"/>
  <c r="E108"/>
  <c r="C108"/>
  <c r="V107"/>
  <c r="AB102" s="1"/>
  <c r="U107"/>
  <c r="AA105" s="1"/>
  <c r="P107"/>
  <c r="N107"/>
  <c r="K107"/>
  <c r="AB92" s="1"/>
  <c r="J107"/>
  <c r="AA95" s="1"/>
  <c r="E107"/>
  <c r="C107"/>
  <c r="AB106"/>
  <c r="X106"/>
  <c r="V106"/>
  <c r="AA104" s="1"/>
  <c r="U106"/>
  <c r="AA106" s="1"/>
  <c r="P106"/>
  <c r="N106"/>
  <c r="K106"/>
  <c r="AA94" s="1"/>
  <c r="J106"/>
  <c r="AA96" s="1"/>
  <c r="E106"/>
  <c r="C106"/>
  <c r="X105"/>
  <c r="V105"/>
  <c r="AA103" s="1"/>
  <c r="U105"/>
  <c r="AA102" s="1"/>
  <c r="P105"/>
  <c r="N105"/>
  <c r="K105"/>
  <c r="AA93" s="1"/>
  <c r="J105"/>
  <c r="AA92" s="1"/>
  <c r="E105"/>
  <c r="C105"/>
  <c r="X104"/>
  <c r="V104"/>
  <c r="Z105" s="1"/>
  <c r="U104"/>
  <c r="Z104" s="1"/>
  <c r="P104"/>
  <c r="N104"/>
  <c r="K104"/>
  <c r="Z95" s="1"/>
  <c r="J104"/>
  <c r="Z94" s="1"/>
  <c r="E104"/>
  <c r="C104"/>
  <c r="X103"/>
  <c r="V103"/>
  <c r="Z103" s="1"/>
  <c r="U103"/>
  <c r="Z106" s="1"/>
  <c r="P103"/>
  <c r="N103"/>
  <c r="K103"/>
  <c r="J103"/>
  <c r="Z96" s="1"/>
  <c r="E103"/>
  <c r="C103"/>
  <c r="X102"/>
  <c r="V102"/>
  <c r="Z102" s="1"/>
  <c r="U102"/>
  <c r="Y104" s="1"/>
  <c r="P102"/>
  <c r="N102"/>
  <c r="K102"/>
  <c r="J102"/>
  <c r="Y94" s="1"/>
  <c r="E102"/>
  <c r="C102"/>
  <c r="X101"/>
  <c r="V101"/>
  <c r="Y105" s="1"/>
  <c r="U101"/>
  <c r="Y103" s="1"/>
  <c r="P101"/>
  <c r="N101"/>
  <c r="K101"/>
  <c r="Y95" s="1"/>
  <c r="J101"/>
  <c r="E101"/>
  <c r="C101"/>
  <c r="V100"/>
  <c r="Y106" s="1"/>
  <c r="U100"/>
  <c r="P100"/>
  <c r="N100"/>
  <c r="K100"/>
  <c r="Y96" s="1"/>
  <c r="J100"/>
  <c r="Y92" s="1"/>
  <c r="E100"/>
  <c r="C100"/>
  <c r="X96"/>
  <c r="X95"/>
  <c r="X94"/>
  <c r="AB93"/>
  <c r="Z93"/>
  <c r="Y93"/>
  <c r="X93"/>
  <c r="Z92"/>
  <c r="X92"/>
  <c r="X91"/>
  <c r="X8" i="15"/>
  <c r="V175" i="3"/>
  <c r="AB172" s="1"/>
  <c r="U175"/>
  <c r="AB171" s="1"/>
  <c r="P175"/>
  <c r="N175"/>
  <c r="K175"/>
  <c r="AB162" s="1"/>
  <c r="J175"/>
  <c r="AB161" s="1"/>
  <c r="E175"/>
  <c r="C175"/>
  <c r="V174"/>
  <c r="AB170" s="1"/>
  <c r="U174"/>
  <c r="AB169" s="1"/>
  <c r="P174"/>
  <c r="N174"/>
  <c r="K174"/>
  <c r="AB160" s="1"/>
  <c r="J174"/>
  <c r="AB159" s="1"/>
  <c r="E174"/>
  <c r="C174"/>
  <c r="V173"/>
  <c r="AB168" s="1"/>
  <c r="U173"/>
  <c r="AA171" s="1"/>
  <c r="P173"/>
  <c r="N173"/>
  <c r="K173"/>
  <c r="AB158" s="1"/>
  <c r="J173"/>
  <c r="AA161" s="1"/>
  <c r="E173"/>
  <c r="C173"/>
  <c r="X172"/>
  <c r="V172"/>
  <c r="AA170" s="1"/>
  <c r="U172"/>
  <c r="AA172" s="1"/>
  <c r="P172"/>
  <c r="N172"/>
  <c r="K172"/>
  <c r="AA160" s="1"/>
  <c r="J172"/>
  <c r="AA162" s="1"/>
  <c r="E172"/>
  <c r="C172"/>
  <c r="X171"/>
  <c r="V171"/>
  <c r="AA169" s="1"/>
  <c r="U171"/>
  <c r="AA168" s="1"/>
  <c r="P171"/>
  <c r="N171"/>
  <c r="K171"/>
  <c r="AA159" s="1"/>
  <c r="J171"/>
  <c r="AA158" s="1"/>
  <c r="E171"/>
  <c r="C171"/>
  <c r="X170"/>
  <c r="V170"/>
  <c r="Z171" s="1"/>
  <c r="U170"/>
  <c r="Z170" s="1"/>
  <c r="P170"/>
  <c r="N170"/>
  <c r="K170"/>
  <c r="Z161" s="1"/>
  <c r="J170"/>
  <c r="Z160" s="1"/>
  <c r="E170"/>
  <c r="C170"/>
  <c r="X169"/>
  <c r="V169"/>
  <c r="Z169" s="1"/>
  <c r="U169"/>
  <c r="Z172" s="1"/>
  <c r="P169"/>
  <c r="N169"/>
  <c r="K169"/>
  <c r="Z159" s="1"/>
  <c r="J169"/>
  <c r="Z162" s="1"/>
  <c r="E169"/>
  <c r="C169"/>
  <c r="X168"/>
  <c r="V168"/>
  <c r="Z168" s="1"/>
  <c r="U168"/>
  <c r="Y170" s="1"/>
  <c r="P168"/>
  <c r="N168"/>
  <c r="K168"/>
  <c r="Z158" s="1"/>
  <c r="J168"/>
  <c r="Y160" s="1"/>
  <c r="E168"/>
  <c r="C168"/>
  <c r="X167"/>
  <c r="V167"/>
  <c r="Y171" s="1"/>
  <c r="U167"/>
  <c r="Y169" s="1"/>
  <c r="P167"/>
  <c r="N167"/>
  <c r="K167"/>
  <c r="Y161" s="1"/>
  <c r="J167"/>
  <c r="Y159" s="1"/>
  <c r="E167"/>
  <c r="C167"/>
  <c r="V166"/>
  <c r="Y172" s="1"/>
  <c r="U166"/>
  <c r="Y168" s="1"/>
  <c r="P166"/>
  <c r="N166"/>
  <c r="K166"/>
  <c r="Y162" s="1"/>
  <c r="J166"/>
  <c r="Y158" s="1"/>
  <c r="E166"/>
  <c r="C166"/>
  <c r="X162"/>
  <c r="X161"/>
  <c r="X160"/>
  <c r="X159"/>
  <c r="X158"/>
  <c r="X157"/>
  <c r="V131"/>
  <c r="U131"/>
  <c r="AB127" s="1"/>
  <c r="P131"/>
  <c r="N131"/>
  <c r="K131"/>
  <c r="AB118" s="1"/>
  <c r="J131"/>
  <c r="AB117" s="1"/>
  <c r="E131"/>
  <c r="C131"/>
  <c r="V130"/>
  <c r="AB126" s="1"/>
  <c r="U130"/>
  <c r="AB125" s="1"/>
  <c r="P130"/>
  <c r="N130"/>
  <c r="K130"/>
  <c r="AB116" s="1"/>
  <c r="J130"/>
  <c r="AB115" s="1"/>
  <c r="E130"/>
  <c r="C130"/>
  <c r="V129"/>
  <c r="AB124" s="1"/>
  <c r="U129"/>
  <c r="AA127" s="1"/>
  <c r="P129"/>
  <c r="N129"/>
  <c r="K129"/>
  <c r="AB114" s="1"/>
  <c r="J129"/>
  <c r="AA117" s="1"/>
  <c r="E129"/>
  <c r="C129"/>
  <c r="AB128"/>
  <c r="X128"/>
  <c r="V128"/>
  <c r="AA126" s="1"/>
  <c r="U128"/>
  <c r="AA128" s="1"/>
  <c r="P128"/>
  <c r="N128"/>
  <c r="K128"/>
  <c r="AA116" s="1"/>
  <c r="J128"/>
  <c r="AA118" s="1"/>
  <c r="E128"/>
  <c r="C128"/>
  <c r="X127"/>
  <c r="V127"/>
  <c r="AA125" s="1"/>
  <c r="U127"/>
  <c r="AA124" s="1"/>
  <c r="P127"/>
  <c r="N127"/>
  <c r="K127"/>
  <c r="AA115" s="1"/>
  <c r="J127"/>
  <c r="AA114" s="1"/>
  <c r="E127"/>
  <c r="C127"/>
  <c r="X126"/>
  <c r="V126"/>
  <c r="Z127" s="1"/>
  <c r="U126"/>
  <c r="Z126" s="1"/>
  <c r="P126"/>
  <c r="N126"/>
  <c r="K126"/>
  <c r="Z117" s="1"/>
  <c r="J126"/>
  <c r="Z116" s="1"/>
  <c r="E126"/>
  <c r="C126"/>
  <c r="X125"/>
  <c r="V125"/>
  <c r="Z125" s="1"/>
  <c r="U125"/>
  <c r="Z128" s="1"/>
  <c r="P125"/>
  <c r="N125"/>
  <c r="K125"/>
  <c r="Z115" s="1"/>
  <c r="J125"/>
  <c r="Z118" s="1"/>
  <c r="E125"/>
  <c r="C125"/>
  <c r="X124"/>
  <c r="V124"/>
  <c r="U124"/>
  <c r="Y126" s="1"/>
  <c r="P124"/>
  <c r="N124"/>
  <c r="K124"/>
  <c r="Z114" s="1"/>
  <c r="J124"/>
  <c r="Y116" s="1"/>
  <c r="E124"/>
  <c r="C124"/>
  <c r="X123"/>
  <c r="V123"/>
  <c r="Y127" s="1"/>
  <c r="U123"/>
  <c r="Y125" s="1"/>
  <c r="P123"/>
  <c r="N123"/>
  <c r="K123"/>
  <c r="Y117" s="1"/>
  <c r="J123"/>
  <c r="Y115" s="1"/>
  <c r="E123"/>
  <c r="C123"/>
  <c r="V122"/>
  <c r="Y128" s="1"/>
  <c r="U122"/>
  <c r="Y124" s="1"/>
  <c r="P122"/>
  <c r="N122"/>
  <c r="K122"/>
  <c r="J122"/>
  <c r="Y114" s="1"/>
  <c r="E122"/>
  <c r="C122"/>
  <c r="Y118"/>
  <c r="X118"/>
  <c r="X117"/>
  <c r="X116"/>
  <c r="X115"/>
  <c r="X114"/>
  <c r="X113"/>
  <c r="V21" i="18"/>
  <c r="U21"/>
  <c r="AB17" s="1"/>
  <c r="P21"/>
  <c r="N21"/>
  <c r="K21"/>
  <c r="AB8" s="1"/>
  <c r="J21"/>
  <c r="AB7" s="1"/>
  <c r="E21"/>
  <c r="C21"/>
  <c r="V20"/>
  <c r="AB16" s="1"/>
  <c r="U20"/>
  <c r="AB15" s="1"/>
  <c r="P20"/>
  <c r="N20"/>
  <c r="K20"/>
  <c r="AB6" s="1"/>
  <c r="J20"/>
  <c r="AB5" s="1"/>
  <c r="E20"/>
  <c r="C20"/>
  <c r="V19"/>
  <c r="AB14" s="1"/>
  <c r="U19"/>
  <c r="AA17" s="1"/>
  <c r="P19"/>
  <c r="N19"/>
  <c r="K19"/>
  <c r="AB4" s="1"/>
  <c r="J19"/>
  <c r="AA7" s="1"/>
  <c r="E19"/>
  <c r="C19"/>
  <c r="AB18"/>
  <c r="X18"/>
  <c r="V18"/>
  <c r="AA16" s="1"/>
  <c r="U18"/>
  <c r="AA18" s="1"/>
  <c r="P18"/>
  <c r="N18"/>
  <c r="K18"/>
  <c r="AA6" s="1"/>
  <c r="J18"/>
  <c r="AA8" s="1"/>
  <c r="E18"/>
  <c r="C18"/>
  <c r="X17"/>
  <c r="V17"/>
  <c r="AA15" s="1"/>
  <c r="U17"/>
  <c r="AA14" s="1"/>
  <c r="P17"/>
  <c r="N17"/>
  <c r="K17"/>
  <c r="AA5" s="1"/>
  <c r="J17"/>
  <c r="AA4" s="1"/>
  <c r="E17"/>
  <c r="C17"/>
  <c r="X16"/>
  <c r="V16"/>
  <c r="Z17" s="1"/>
  <c r="U16"/>
  <c r="Z16" s="1"/>
  <c r="P16"/>
  <c r="N16"/>
  <c r="K16"/>
  <c r="Z7" s="1"/>
  <c r="J16"/>
  <c r="E16"/>
  <c r="C16"/>
  <c r="X15"/>
  <c r="V15"/>
  <c r="Z15" s="1"/>
  <c r="U15"/>
  <c r="Z18" s="1"/>
  <c r="P15"/>
  <c r="N15"/>
  <c r="K15"/>
  <c r="Z5" s="1"/>
  <c r="J15"/>
  <c r="Z8" s="1"/>
  <c r="E15"/>
  <c r="C15"/>
  <c r="X14"/>
  <c r="V14"/>
  <c r="Z14" s="1"/>
  <c r="U14"/>
  <c r="Y16" s="1"/>
  <c r="P14"/>
  <c r="N14"/>
  <c r="K14"/>
  <c r="Z4" s="1"/>
  <c r="J14"/>
  <c r="Y6" s="1"/>
  <c r="E14"/>
  <c r="C14"/>
  <c r="X13"/>
  <c r="V13"/>
  <c r="Y17" s="1"/>
  <c r="U13"/>
  <c r="Y15" s="1"/>
  <c r="P13"/>
  <c r="N13"/>
  <c r="K13"/>
  <c r="Y7" s="1"/>
  <c r="J13"/>
  <c r="Y5" s="1"/>
  <c r="E13"/>
  <c r="C13"/>
  <c r="V12"/>
  <c r="Y18" s="1"/>
  <c r="U12"/>
  <c r="P12"/>
  <c r="N12"/>
  <c r="K12"/>
  <c r="Y8" s="1"/>
  <c r="J12"/>
  <c r="Y4" s="1"/>
  <c r="E12"/>
  <c r="C12"/>
  <c r="X8"/>
  <c r="X7"/>
  <c r="Z6"/>
  <c r="X6"/>
  <c r="X5"/>
  <c r="X4"/>
  <c r="X3"/>
  <c r="AC70" i="6" l="1"/>
  <c r="AD92" i="5"/>
  <c r="AC118"/>
  <c r="AC117"/>
  <c r="AC103" i="6"/>
  <c r="AC93" i="5"/>
  <c r="AE73" i="6"/>
  <c r="AC115" i="5"/>
  <c r="AC17" i="18"/>
  <c r="AC106" i="5"/>
  <c r="AC92" i="6"/>
  <c r="AH103"/>
  <c r="AD104"/>
  <c r="AD81"/>
  <c r="AH127" i="5"/>
  <c r="AG124"/>
  <c r="AF126"/>
  <c r="AE14" i="18"/>
  <c r="AH104" i="5"/>
  <c r="AC4" i="18"/>
  <c r="AF124" i="5"/>
  <c r="AH128"/>
  <c r="AC74" i="6"/>
  <c r="AC73"/>
  <c r="AC94"/>
  <c r="AF102"/>
  <c r="AG102" i="5"/>
  <c r="AG105"/>
  <c r="AH80" i="6"/>
  <c r="AG81"/>
  <c r="AE84"/>
  <c r="AC96"/>
  <c r="AF103"/>
  <c r="AC62" i="4"/>
  <c r="AC92" i="5"/>
  <c r="AC124"/>
  <c r="AF105" i="6"/>
  <c r="AD126" i="5"/>
  <c r="AC80" i="6"/>
  <c r="AC83"/>
  <c r="AE105"/>
  <c r="AC95" i="5"/>
  <c r="AE103"/>
  <c r="AD106"/>
  <c r="AG82" i="6"/>
  <c r="AG103"/>
  <c r="AG106"/>
  <c r="AF17" i="18"/>
  <c r="AC96" i="5"/>
  <c r="AC16" i="18"/>
  <c r="AE106" i="5"/>
  <c r="AC104"/>
  <c r="AF106"/>
  <c r="AF125"/>
  <c r="AG127"/>
  <c r="AC95" i="6"/>
  <c r="AC93"/>
  <c r="AI93" s="1"/>
  <c r="AC94" i="5"/>
  <c r="AC126"/>
  <c r="AG80" i="6"/>
  <c r="AE102"/>
  <c r="AH102" i="5"/>
  <c r="AD105"/>
  <c r="AG83" i="6"/>
  <c r="AE94"/>
  <c r="AC102"/>
  <c r="AF104"/>
  <c r="AC118" i="3"/>
  <c r="AC127"/>
  <c r="AC161"/>
  <c r="AC117"/>
  <c r="AC126"/>
  <c r="AE160"/>
  <c r="AE168"/>
  <c r="AH170"/>
  <c r="AC114"/>
  <c r="AC158"/>
  <c r="AE116"/>
  <c r="AC50" i="4"/>
  <c r="AC58"/>
  <c r="AC60"/>
  <c r="AF58"/>
  <c r="AG58"/>
  <c r="AD60"/>
  <c r="AH51"/>
  <c r="AC49"/>
  <c r="AD48"/>
  <c r="AE60"/>
  <c r="AG59"/>
  <c r="AH62"/>
  <c r="AE50"/>
  <c r="AC52"/>
  <c r="AC51"/>
  <c r="AH59"/>
  <c r="AG61"/>
  <c r="AE52"/>
  <c r="AD52"/>
  <c r="AF49"/>
  <c r="AG50"/>
  <c r="AG51"/>
  <c r="AH48"/>
  <c r="AF50"/>
  <c r="AD49"/>
  <c r="AH49"/>
  <c r="AC59"/>
  <c r="AC61"/>
  <c r="AH61"/>
  <c r="AH50"/>
  <c r="AF52"/>
  <c r="AH58"/>
  <c r="AF60"/>
  <c r="AD62"/>
  <c r="AE49"/>
  <c r="AD51"/>
  <c r="AG52"/>
  <c r="AD59"/>
  <c r="AG60"/>
  <c r="AE62"/>
  <c r="AH52"/>
  <c r="AE59"/>
  <c r="AH60"/>
  <c r="AF62"/>
  <c r="AE51"/>
  <c r="AE48"/>
  <c r="AF51"/>
  <c r="AF59"/>
  <c r="AD61"/>
  <c r="AG62"/>
  <c r="AG49"/>
  <c r="AF48"/>
  <c r="AD50"/>
  <c r="AJ50" s="1"/>
  <c r="AD58"/>
  <c r="AE61"/>
  <c r="AG48"/>
  <c r="AE58"/>
  <c r="AF61"/>
  <c r="Y48"/>
  <c r="AC48" s="1"/>
  <c r="AH96" i="6"/>
  <c r="AH92"/>
  <c r="AH74"/>
  <c r="AF71"/>
  <c r="AG74"/>
  <c r="AF70"/>
  <c r="AG73"/>
  <c r="AD73"/>
  <c r="AF96"/>
  <c r="AH93"/>
  <c r="AF95"/>
  <c r="AG92"/>
  <c r="AD96"/>
  <c r="AH95"/>
  <c r="AG71"/>
  <c r="AG72"/>
  <c r="AE71"/>
  <c r="AH72"/>
  <c r="AD70"/>
  <c r="AC81"/>
  <c r="AC84"/>
  <c r="AC105"/>
  <c r="AC106"/>
  <c r="AC71"/>
  <c r="AC82"/>
  <c r="AF94"/>
  <c r="AE70"/>
  <c r="AH71"/>
  <c r="AF73"/>
  <c r="AD83"/>
  <c r="AG84"/>
  <c r="AD93"/>
  <c r="AG94"/>
  <c r="AE96"/>
  <c r="AG102"/>
  <c r="AE104"/>
  <c r="AH105"/>
  <c r="AG105"/>
  <c r="AF81"/>
  <c r="AD72"/>
  <c r="AD80"/>
  <c r="AE83"/>
  <c r="AH84"/>
  <c r="AE93"/>
  <c r="AH94"/>
  <c r="AH102"/>
  <c r="AD106"/>
  <c r="AE81"/>
  <c r="AJ81" s="1"/>
  <c r="AE72"/>
  <c r="AE80"/>
  <c r="AH81"/>
  <c r="AF83"/>
  <c r="AF93"/>
  <c r="AD95"/>
  <c r="AG96"/>
  <c r="AD103"/>
  <c r="Y104"/>
  <c r="AC104" s="1"/>
  <c r="AG104"/>
  <c r="AE106"/>
  <c r="AH82"/>
  <c r="AG70"/>
  <c r="AH70"/>
  <c r="AF80"/>
  <c r="AD92"/>
  <c r="AG93"/>
  <c r="AE95"/>
  <c r="AE103"/>
  <c r="AH104"/>
  <c r="AF106"/>
  <c r="AF84"/>
  <c r="AH73"/>
  <c r="AF72"/>
  <c r="AD74"/>
  <c r="AD82"/>
  <c r="AD71"/>
  <c r="AE74"/>
  <c r="AE82"/>
  <c r="AH83"/>
  <c r="AE92"/>
  <c r="AD105"/>
  <c r="Z72"/>
  <c r="AC72" s="1"/>
  <c r="AF82"/>
  <c r="AD84"/>
  <c r="AF92"/>
  <c r="AD94"/>
  <c r="AG95"/>
  <c r="AD102"/>
  <c r="AH106"/>
  <c r="AF74"/>
  <c r="AG93" i="5"/>
  <c r="AE95"/>
  <c r="AE93"/>
  <c r="AF95"/>
  <c r="AF92"/>
  <c r="AD115"/>
  <c r="AG116"/>
  <c r="AD118"/>
  <c r="AF117"/>
  <c r="AE118"/>
  <c r="AH114"/>
  <c r="AF116"/>
  <c r="AF118"/>
  <c r="AH117"/>
  <c r="AD116"/>
  <c r="AH115"/>
  <c r="AH93"/>
  <c r="AH96"/>
  <c r="AG94"/>
  <c r="AE92"/>
  <c r="AJ92" s="1"/>
  <c r="AC103"/>
  <c r="AC128"/>
  <c r="AC127"/>
  <c r="AC125"/>
  <c r="AC105"/>
  <c r="AC116"/>
  <c r="AE126"/>
  <c r="AD94"/>
  <c r="AG95"/>
  <c r="AD102"/>
  <c r="AG103"/>
  <c r="AE105"/>
  <c r="AH106"/>
  <c r="AE115"/>
  <c r="AH116"/>
  <c r="AH124"/>
  <c r="AD128"/>
  <c r="AG92"/>
  <c r="AE94"/>
  <c r="AH95"/>
  <c r="AE102"/>
  <c r="AH103"/>
  <c r="AF105"/>
  <c r="AF115"/>
  <c r="AD117"/>
  <c r="AG118"/>
  <c r="AD125"/>
  <c r="AG126"/>
  <c r="AE128"/>
  <c r="AG106"/>
  <c r="AF94"/>
  <c r="AE117"/>
  <c r="AH118"/>
  <c r="AE125"/>
  <c r="AH126"/>
  <c r="AF128"/>
  <c r="AH92"/>
  <c r="AD96"/>
  <c r="AF102"/>
  <c r="AD104"/>
  <c r="AD114"/>
  <c r="AG115"/>
  <c r="AD93"/>
  <c r="AE96"/>
  <c r="Y102"/>
  <c r="AC102" s="1"/>
  <c r="AE104"/>
  <c r="AH105"/>
  <c r="AE114"/>
  <c r="AD127"/>
  <c r="AG128"/>
  <c r="AF103"/>
  <c r="AH94"/>
  <c r="AF96"/>
  <c r="AF104"/>
  <c r="AF114"/>
  <c r="AG117"/>
  <c r="AD124"/>
  <c r="AG125"/>
  <c r="AE127"/>
  <c r="AF93"/>
  <c r="AD95"/>
  <c r="AG96"/>
  <c r="AD103"/>
  <c r="AG104"/>
  <c r="Y114"/>
  <c r="AC114" s="1"/>
  <c r="AG114"/>
  <c r="AE116"/>
  <c r="AE124"/>
  <c r="AH125"/>
  <c r="AF127"/>
  <c r="AH161" i="3"/>
  <c r="AF158"/>
  <c r="AF115"/>
  <c r="AC169"/>
  <c r="AF160"/>
  <c r="AE124"/>
  <c r="AC160"/>
  <c r="AH172"/>
  <c r="AF125"/>
  <c r="AC159"/>
  <c r="AC128"/>
  <c r="AH162"/>
  <c r="AC168"/>
  <c r="AG158"/>
  <c r="AF169"/>
  <c r="AE171"/>
  <c r="AC170"/>
  <c r="AF159"/>
  <c r="AC172"/>
  <c r="AG172"/>
  <c r="AG161"/>
  <c r="AF161"/>
  <c r="AF168"/>
  <c r="AH169"/>
  <c r="AC125"/>
  <c r="AF116"/>
  <c r="AF124"/>
  <c r="AF117"/>
  <c r="AG117"/>
  <c r="AD116"/>
  <c r="AJ116" s="1"/>
  <c r="AG118"/>
  <c r="AE117"/>
  <c r="AD117"/>
  <c r="AH116"/>
  <c r="AE118"/>
  <c r="AG116"/>
  <c r="AG126"/>
  <c r="Z124"/>
  <c r="AC124" s="1"/>
  <c r="AH125"/>
  <c r="AG114"/>
  <c r="AC116"/>
  <c r="AC115"/>
  <c r="AH126"/>
  <c r="AG128"/>
  <c r="AH115"/>
  <c r="AG115"/>
  <c r="AE115"/>
  <c r="AD115"/>
  <c r="AH117"/>
  <c r="AE127"/>
  <c r="AD127"/>
  <c r="AH127"/>
  <c r="AG127"/>
  <c r="AF127"/>
  <c r="AH118"/>
  <c r="AC171"/>
  <c r="AH128"/>
  <c r="AF114"/>
  <c r="AC162"/>
  <c r="AF171"/>
  <c r="AH114"/>
  <c r="AD118"/>
  <c r="AD126"/>
  <c r="AH158"/>
  <c r="AD162"/>
  <c r="AD170"/>
  <c r="AG171"/>
  <c r="AE126"/>
  <c r="AD159"/>
  <c r="AG160"/>
  <c r="AE162"/>
  <c r="AG168"/>
  <c r="AE170"/>
  <c r="AH171"/>
  <c r="AG124"/>
  <c r="AF118"/>
  <c r="AH124"/>
  <c r="AF126"/>
  <c r="AD128"/>
  <c r="AE159"/>
  <c r="AH160"/>
  <c r="AF162"/>
  <c r="AH168"/>
  <c r="AF170"/>
  <c r="AD172"/>
  <c r="AD125"/>
  <c r="AG162"/>
  <c r="AG170"/>
  <c r="AE172"/>
  <c r="AD114"/>
  <c r="AF128"/>
  <c r="AD158"/>
  <c r="AG159"/>
  <c r="AE161"/>
  <c r="AE169"/>
  <c r="AF172"/>
  <c r="AD161"/>
  <c r="AE125"/>
  <c r="AE114"/>
  <c r="AE158"/>
  <c r="AH159"/>
  <c r="AD171"/>
  <c r="AE128"/>
  <c r="AD169"/>
  <c r="AD124"/>
  <c r="AG125"/>
  <c r="AD160"/>
  <c r="AD168"/>
  <c r="AJ168" s="1"/>
  <c r="AG169"/>
  <c r="AH5" i="18"/>
  <c r="AF7"/>
  <c r="AG6"/>
  <c r="AG4"/>
  <c r="AC18"/>
  <c r="AC5"/>
  <c r="AE6"/>
  <c r="AG5"/>
  <c r="AG14"/>
  <c r="AC8"/>
  <c r="AF15"/>
  <c r="AH7"/>
  <c r="AC6"/>
  <c r="AH8"/>
  <c r="AH15"/>
  <c r="AD4"/>
  <c r="AG18"/>
  <c r="AD18"/>
  <c r="AD14"/>
  <c r="AJ14" s="1"/>
  <c r="AG17"/>
  <c r="AE17"/>
  <c r="AE7"/>
  <c r="AD7"/>
  <c r="AG7"/>
  <c r="AH14"/>
  <c r="Y14"/>
  <c r="AC14" s="1"/>
  <c r="AH18"/>
  <c r="AC15"/>
  <c r="AD17"/>
  <c r="AE4"/>
  <c r="AF5"/>
  <c r="AH6"/>
  <c r="AF8"/>
  <c r="AE5"/>
  <c r="AD6"/>
  <c r="AJ6" s="1"/>
  <c r="AG16"/>
  <c r="AC7"/>
  <c r="AF18"/>
  <c r="AE15"/>
  <c r="AD15"/>
  <c r="AG15"/>
  <c r="AF4"/>
  <c r="AF14"/>
  <c r="AD16"/>
  <c r="AH4"/>
  <c r="AF6"/>
  <c r="AD8"/>
  <c r="AD5"/>
  <c r="AE8"/>
  <c r="AE16"/>
  <c r="AH17"/>
  <c r="AF16"/>
  <c r="AG8"/>
  <c r="AE18"/>
  <c r="AH16"/>
  <c r="AI92" i="5" l="1"/>
  <c r="AJ95"/>
  <c r="AJ102" i="6"/>
  <c r="AJ73"/>
  <c r="AJ71"/>
  <c r="AI48" i="4"/>
  <c r="AI93" i="5"/>
  <c r="AJ84" i="6"/>
  <c r="AJ171" i="3"/>
  <c r="AJ93" i="5"/>
  <c r="AI104" i="6"/>
  <c r="AJ160" i="3"/>
  <c r="AI114" i="5"/>
  <c r="AJ5" i="18"/>
  <c r="AI7"/>
  <c r="AI94" i="5"/>
  <c r="AI95" i="6"/>
  <c r="AI96"/>
  <c r="AI102" i="5"/>
  <c r="AI124"/>
  <c r="AJ94" i="6"/>
  <c r="AJ48" i="4"/>
  <c r="AJ124" i="3"/>
  <c r="AI62" i="4"/>
  <c r="AJ105" i="6"/>
  <c r="AJ104"/>
  <c r="AJ126" i="5"/>
  <c r="AJ105"/>
  <c r="AJ103"/>
  <c r="AJ104"/>
  <c r="AJ128"/>
  <c r="AI127"/>
  <c r="AI72" i="6"/>
  <c r="AI92"/>
  <c r="AI96" i="5"/>
  <c r="AI94" i="6"/>
  <c r="AI15" i="18"/>
  <c r="AI82" i="6"/>
  <c r="AI60" i="4"/>
  <c r="AJ106" i="5"/>
  <c r="AJ125"/>
  <c r="AI95"/>
  <c r="AI162" i="3"/>
  <c r="AJ127"/>
  <c r="AI172"/>
  <c r="AI159"/>
  <c r="AJ169"/>
  <c r="AI171"/>
  <c r="AI115"/>
  <c r="AI124"/>
  <c r="AJ60" i="4"/>
  <c r="AI59"/>
  <c r="AI61"/>
  <c r="AI58"/>
  <c r="AJ52"/>
  <c r="AJ49"/>
  <c r="AJ58"/>
  <c r="AJ59"/>
  <c r="AI50"/>
  <c r="AJ51"/>
  <c r="AI51"/>
  <c r="AJ62"/>
  <c r="AI52"/>
  <c r="AJ61"/>
  <c r="AI49"/>
  <c r="AJ70" i="6"/>
  <c r="AJ96"/>
  <c r="AI71"/>
  <c r="AJ82"/>
  <c r="AI102"/>
  <c r="AJ74"/>
  <c r="AJ80"/>
  <c r="AJ92"/>
  <c r="AJ103"/>
  <c r="AJ72"/>
  <c r="AJ93"/>
  <c r="AI106"/>
  <c r="AI84"/>
  <c r="AJ106"/>
  <c r="AI73"/>
  <c r="AI83"/>
  <c r="AJ95"/>
  <c r="AJ83"/>
  <c r="AI74"/>
  <c r="AI81"/>
  <c r="AI103"/>
  <c r="AI80"/>
  <c r="AI105"/>
  <c r="AI70"/>
  <c r="AJ115" i="5"/>
  <c r="AJ116"/>
  <c r="AJ118"/>
  <c r="AJ102"/>
  <c r="AI128"/>
  <c r="AJ124"/>
  <c r="AJ127"/>
  <c r="AJ114"/>
  <c r="AJ117"/>
  <c r="AI115"/>
  <c r="AJ94"/>
  <c r="AI116"/>
  <c r="AI117"/>
  <c r="AI105"/>
  <c r="AI106"/>
  <c r="AJ96"/>
  <c r="AI118"/>
  <c r="AI104"/>
  <c r="AI125"/>
  <c r="AI126"/>
  <c r="AI103"/>
  <c r="AJ118" i="3"/>
  <c r="AJ159"/>
  <c r="AI118"/>
  <c r="AI161"/>
  <c r="AJ158"/>
  <c r="AJ115"/>
  <c r="AJ117"/>
  <c r="AJ125"/>
  <c r="AJ162"/>
  <c r="AJ161"/>
  <c r="AJ114"/>
  <c r="AJ172"/>
  <c r="AJ126"/>
  <c r="AI169"/>
  <c r="AI168"/>
  <c r="AI127"/>
  <c r="AJ128"/>
  <c r="AI116"/>
  <c r="AI128"/>
  <c r="AI126"/>
  <c r="AI160"/>
  <c r="AI158"/>
  <c r="AI170"/>
  <c r="AI125"/>
  <c r="AJ170"/>
  <c r="AI117"/>
  <c r="AI114"/>
  <c r="AI18" i="18"/>
  <c r="AJ8"/>
  <c r="AJ4"/>
  <c r="AI17"/>
  <c r="AJ16"/>
  <c r="AJ17"/>
  <c r="AI14"/>
  <c r="AI4"/>
  <c r="AI6"/>
  <c r="AI5"/>
  <c r="AI16"/>
  <c r="AJ15"/>
  <c r="AJ7"/>
  <c r="AJ18"/>
  <c r="AI8"/>
  <c r="V43" i="15" l="1"/>
  <c r="U43"/>
  <c r="AB39" s="1"/>
  <c r="P43"/>
  <c r="N43"/>
  <c r="K43"/>
  <c r="J43"/>
  <c r="AB29" s="1"/>
  <c r="E43"/>
  <c r="C43"/>
  <c r="V42"/>
  <c r="AB38" s="1"/>
  <c r="U42"/>
  <c r="AB37" s="1"/>
  <c r="P42"/>
  <c r="N42"/>
  <c r="K42"/>
  <c r="AB28" s="1"/>
  <c r="J42"/>
  <c r="AB27" s="1"/>
  <c r="E42"/>
  <c r="C42"/>
  <c r="V41"/>
  <c r="AB36" s="1"/>
  <c r="U41"/>
  <c r="AA39" s="1"/>
  <c r="P41"/>
  <c r="N41"/>
  <c r="K41"/>
  <c r="AB26" s="1"/>
  <c r="J41"/>
  <c r="AA29" s="1"/>
  <c r="E41"/>
  <c r="C41"/>
  <c r="AB40"/>
  <c r="X40"/>
  <c r="V40"/>
  <c r="U40"/>
  <c r="AA40" s="1"/>
  <c r="P40"/>
  <c r="N40"/>
  <c r="K40"/>
  <c r="AA28" s="1"/>
  <c r="J40"/>
  <c r="AA30" s="1"/>
  <c r="E40"/>
  <c r="C40"/>
  <c r="X39"/>
  <c r="V39"/>
  <c r="AA37" s="1"/>
  <c r="U39"/>
  <c r="AA36" s="1"/>
  <c r="P39"/>
  <c r="N39"/>
  <c r="K39"/>
  <c r="AA27" s="1"/>
  <c r="J39"/>
  <c r="E39"/>
  <c r="C39"/>
  <c r="AA38"/>
  <c r="X38"/>
  <c r="V38"/>
  <c r="Z39" s="1"/>
  <c r="U38"/>
  <c r="Z38" s="1"/>
  <c r="P38"/>
  <c r="N38"/>
  <c r="K38"/>
  <c r="Z29" s="1"/>
  <c r="J38"/>
  <c r="Z28" s="1"/>
  <c r="E38"/>
  <c r="C38"/>
  <c r="X37"/>
  <c r="V37"/>
  <c r="Z37" s="1"/>
  <c r="U37"/>
  <c r="Z40" s="1"/>
  <c r="P37"/>
  <c r="N37"/>
  <c r="K37"/>
  <c r="Z27" s="1"/>
  <c r="J37"/>
  <c r="Z30" s="1"/>
  <c r="E37"/>
  <c r="C37"/>
  <c r="X36"/>
  <c r="V36"/>
  <c r="Z36" s="1"/>
  <c r="U36"/>
  <c r="Y38" s="1"/>
  <c r="P36"/>
  <c r="N36"/>
  <c r="K36"/>
  <c r="Z26" s="1"/>
  <c r="J36"/>
  <c r="Y28" s="1"/>
  <c r="E36"/>
  <c r="C36"/>
  <c r="X35"/>
  <c r="V35"/>
  <c r="Y39" s="1"/>
  <c r="U35"/>
  <c r="Y37" s="1"/>
  <c r="P35"/>
  <c r="N35"/>
  <c r="K35"/>
  <c r="Y29" s="1"/>
  <c r="J35"/>
  <c r="Y27" s="1"/>
  <c r="E35"/>
  <c r="C35"/>
  <c r="V34"/>
  <c r="Y40" s="1"/>
  <c r="U34"/>
  <c r="P34"/>
  <c r="N34"/>
  <c r="K34"/>
  <c r="Y30" s="1"/>
  <c r="J34"/>
  <c r="Y26" s="1"/>
  <c r="E34"/>
  <c r="C34"/>
  <c r="AB30"/>
  <c r="X30"/>
  <c r="X29"/>
  <c r="X28"/>
  <c r="X27"/>
  <c r="AA26"/>
  <c r="X26"/>
  <c r="X25"/>
  <c r="V21"/>
  <c r="U21"/>
  <c r="AB17" s="1"/>
  <c r="P21"/>
  <c r="N21"/>
  <c r="K21"/>
  <c r="AB8" s="1"/>
  <c r="J21"/>
  <c r="AB7" s="1"/>
  <c r="E21"/>
  <c r="C21"/>
  <c r="V20"/>
  <c r="AB16" s="1"/>
  <c r="U20"/>
  <c r="AB15" s="1"/>
  <c r="P20"/>
  <c r="N20"/>
  <c r="K20"/>
  <c r="AB6" s="1"/>
  <c r="J20"/>
  <c r="AB5" s="1"/>
  <c r="E20"/>
  <c r="C20"/>
  <c r="V19"/>
  <c r="AB14" s="1"/>
  <c r="U19"/>
  <c r="AA17" s="1"/>
  <c r="P19"/>
  <c r="N19"/>
  <c r="K19"/>
  <c r="AB4" s="1"/>
  <c r="J19"/>
  <c r="AA7" s="1"/>
  <c r="E19"/>
  <c r="C19"/>
  <c r="AB18"/>
  <c r="X18"/>
  <c r="V18"/>
  <c r="AA16" s="1"/>
  <c r="U18"/>
  <c r="AA18" s="1"/>
  <c r="P18"/>
  <c r="N18"/>
  <c r="K18"/>
  <c r="AA6" s="1"/>
  <c r="J18"/>
  <c r="AA8" s="1"/>
  <c r="E18"/>
  <c r="C18"/>
  <c r="X17"/>
  <c r="V17"/>
  <c r="AA15" s="1"/>
  <c r="U17"/>
  <c r="AA14" s="1"/>
  <c r="P17"/>
  <c r="N17"/>
  <c r="K17"/>
  <c r="AA5" s="1"/>
  <c r="J17"/>
  <c r="AA4" s="1"/>
  <c r="E17"/>
  <c r="C17"/>
  <c r="X16"/>
  <c r="V16"/>
  <c r="Z17" s="1"/>
  <c r="U16"/>
  <c r="Z16" s="1"/>
  <c r="P16"/>
  <c r="N16"/>
  <c r="K16"/>
  <c r="Z7" s="1"/>
  <c r="J16"/>
  <c r="Z6" s="1"/>
  <c r="E16"/>
  <c r="C16"/>
  <c r="X15"/>
  <c r="V15"/>
  <c r="Z15" s="1"/>
  <c r="U15"/>
  <c r="Z18" s="1"/>
  <c r="P15"/>
  <c r="N15"/>
  <c r="K15"/>
  <c r="Z5" s="1"/>
  <c r="J15"/>
  <c r="Z8" s="1"/>
  <c r="E15"/>
  <c r="C15"/>
  <c r="X14"/>
  <c r="V14"/>
  <c r="Z14" s="1"/>
  <c r="U14"/>
  <c r="Y16" s="1"/>
  <c r="P14"/>
  <c r="N14"/>
  <c r="K14"/>
  <c r="Z4" s="1"/>
  <c r="J14"/>
  <c r="Y6" s="1"/>
  <c r="E14"/>
  <c r="C14"/>
  <c r="X13"/>
  <c r="V13"/>
  <c r="Y17" s="1"/>
  <c r="U13"/>
  <c r="Y15" s="1"/>
  <c r="P13"/>
  <c r="N13"/>
  <c r="K13"/>
  <c r="J13"/>
  <c r="Y5" s="1"/>
  <c r="E13"/>
  <c r="C13"/>
  <c r="V12"/>
  <c r="Y18" s="1"/>
  <c r="U12"/>
  <c r="Y14" s="1"/>
  <c r="P12"/>
  <c r="N12"/>
  <c r="K12"/>
  <c r="Y8" s="1"/>
  <c r="J12"/>
  <c r="E12"/>
  <c r="C12"/>
  <c r="Y7"/>
  <c r="X7"/>
  <c r="X6"/>
  <c r="X5"/>
  <c r="X4"/>
  <c r="X3"/>
  <c r="V87" i="13"/>
  <c r="U87"/>
  <c r="AB83" s="1"/>
  <c r="P87"/>
  <c r="N87"/>
  <c r="K87"/>
  <c r="AB74" s="1"/>
  <c r="J87"/>
  <c r="AB73" s="1"/>
  <c r="E87"/>
  <c r="C87"/>
  <c r="V86"/>
  <c r="AB82" s="1"/>
  <c r="U86"/>
  <c r="AB81" s="1"/>
  <c r="P86"/>
  <c r="N86"/>
  <c r="K86"/>
  <c r="J86"/>
  <c r="AB71" s="1"/>
  <c r="E86"/>
  <c r="C86"/>
  <c r="V85"/>
  <c r="AB80" s="1"/>
  <c r="U85"/>
  <c r="AA83" s="1"/>
  <c r="P85"/>
  <c r="N85"/>
  <c r="K85"/>
  <c r="AB70" s="1"/>
  <c r="J85"/>
  <c r="AA73" s="1"/>
  <c r="E85"/>
  <c r="C85"/>
  <c r="AB84"/>
  <c r="X84"/>
  <c r="V84"/>
  <c r="AA82" s="1"/>
  <c r="U84"/>
  <c r="AA84" s="1"/>
  <c r="P84"/>
  <c r="N84"/>
  <c r="K84"/>
  <c r="AA72" s="1"/>
  <c r="J84"/>
  <c r="AA74" s="1"/>
  <c r="E84"/>
  <c r="C84"/>
  <c r="X83"/>
  <c r="V83"/>
  <c r="U83"/>
  <c r="AA80" s="1"/>
  <c r="P83"/>
  <c r="N83"/>
  <c r="K83"/>
  <c r="AA71" s="1"/>
  <c r="J83"/>
  <c r="AA70" s="1"/>
  <c r="E83"/>
  <c r="C83"/>
  <c r="X82"/>
  <c r="V82"/>
  <c r="Z83" s="1"/>
  <c r="U82"/>
  <c r="Z82" s="1"/>
  <c r="P82"/>
  <c r="N82"/>
  <c r="K82"/>
  <c r="Z73" s="1"/>
  <c r="J82"/>
  <c r="Z72" s="1"/>
  <c r="E82"/>
  <c r="C82"/>
  <c r="AA81"/>
  <c r="X81"/>
  <c r="V81"/>
  <c r="Z81" s="1"/>
  <c r="U81"/>
  <c r="Z84" s="1"/>
  <c r="P81"/>
  <c r="N81"/>
  <c r="K81"/>
  <c r="J81"/>
  <c r="Z74" s="1"/>
  <c r="E81"/>
  <c r="C81"/>
  <c r="X80"/>
  <c r="V80"/>
  <c r="Z80" s="1"/>
  <c r="U80"/>
  <c r="Y82" s="1"/>
  <c r="P80"/>
  <c r="N80"/>
  <c r="K80"/>
  <c r="Z70" s="1"/>
  <c r="J80"/>
  <c r="E80"/>
  <c r="C80"/>
  <c r="X79"/>
  <c r="V79"/>
  <c r="Y83" s="1"/>
  <c r="U79"/>
  <c r="Y81" s="1"/>
  <c r="P79"/>
  <c r="N79"/>
  <c r="K79"/>
  <c r="Y73" s="1"/>
  <c r="J79"/>
  <c r="Y71" s="1"/>
  <c r="E79"/>
  <c r="C79"/>
  <c r="V78"/>
  <c r="Y84" s="1"/>
  <c r="U78"/>
  <c r="P78"/>
  <c r="N78"/>
  <c r="K78"/>
  <c r="Y74" s="1"/>
  <c r="J78"/>
  <c r="Y70" s="1"/>
  <c r="E78"/>
  <c r="C78"/>
  <c r="X74"/>
  <c r="X73"/>
  <c r="AB72"/>
  <c r="X72"/>
  <c r="Z71"/>
  <c r="X71"/>
  <c r="X70"/>
  <c r="X69"/>
  <c r="V65"/>
  <c r="AB62" s="1"/>
  <c r="U65"/>
  <c r="AB61" s="1"/>
  <c r="P65"/>
  <c r="N65"/>
  <c r="K65"/>
  <c r="AB52" s="1"/>
  <c r="J65"/>
  <c r="AB51" s="1"/>
  <c r="E65"/>
  <c r="C65"/>
  <c r="V64"/>
  <c r="AB60" s="1"/>
  <c r="U64"/>
  <c r="P64"/>
  <c r="N64"/>
  <c r="K64"/>
  <c r="AB50" s="1"/>
  <c r="J64"/>
  <c r="AB49" s="1"/>
  <c r="E64"/>
  <c r="C64"/>
  <c r="V63"/>
  <c r="AB58" s="1"/>
  <c r="U63"/>
  <c r="AA61" s="1"/>
  <c r="P63"/>
  <c r="N63"/>
  <c r="K63"/>
  <c r="AB48" s="1"/>
  <c r="J63"/>
  <c r="AA51" s="1"/>
  <c r="E63"/>
  <c r="C63"/>
  <c r="X62"/>
  <c r="V62"/>
  <c r="AA60" s="1"/>
  <c r="U62"/>
  <c r="AA62" s="1"/>
  <c r="P62"/>
  <c r="N62"/>
  <c r="K62"/>
  <c r="AA50" s="1"/>
  <c r="J62"/>
  <c r="AA52" s="1"/>
  <c r="E62"/>
  <c r="C62"/>
  <c r="X61"/>
  <c r="V61"/>
  <c r="AA59" s="1"/>
  <c r="U61"/>
  <c r="AA58" s="1"/>
  <c r="P61"/>
  <c r="N61"/>
  <c r="K61"/>
  <c r="AA49" s="1"/>
  <c r="J61"/>
  <c r="AA48" s="1"/>
  <c r="E61"/>
  <c r="C61"/>
  <c r="X60"/>
  <c r="V60"/>
  <c r="Z61" s="1"/>
  <c r="U60"/>
  <c r="Z60" s="1"/>
  <c r="P60"/>
  <c r="N60"/>
  <c r="K60"/>
  <c r="Z51" s="1"/>
  <c r="J60"/>
  <c r="Z50" s="1"/>
  <c r="E60"/>
  <c r="C60"/>
  <c r="AB59"/>
  <c r="X59"/>
  <c r="V59"/>
  <c r="Z59" s="1"/>
  <c r="U59"/>
  <c r="Z62" s="1"/>
  <c r="P59"/>
  <c r="N59"/>
  <c r="K59"/>
  <c r="Z49" s="1"/>
  <c r="J59"/>
  <c r="Z52" s="1"/>
  <c r="E59"/>
  <c r="C59"/>
  <c r="X58"/>
  <c r="V58"/>
  <c r="Z58" s="1"/>
  <c r="U58"/>
  <c r="Y60" s="1"/>
  <c r="P58"/>
  <c r="N58"/>
  <c r="K58"/>
  <c r="Z48" s="1"/>
  <c r="J58"/>
  <c r="Y50" s="1"/>
  <c r="E58"/>
  <c r="C58"/>
  <c r="X57"/>
  <c r="V57"/>
  <c r="Y61" s="1"/>
  <c r="U57"/>
  <c r="Y59" s="1"/>
  <c r="P57"/>
  <c r="N57"/>
  <c r="K57"/>
  <c r="Y51" s="1"/>
  <c r="J57"/>
  <c r="Y49" s="1"/>
  <c r="E57"/>
  <c r="C57"/>
  <c r="V56"/>
  <c r="Y62" s="1"/>
  <c r="U56"/>
  <c r="Y58" s="1"/>
  <c r="P56"/>
  <c r="N56"/>
  <c r="K56"/>
  <c r="Y52" s="1"/>
  <c r="J56"/>
  <c r="Y48" s="1"/>
  <c r="E56"/>
  <c r="C56"/>
  <c r="X52"/>
  <c r="X51"/>
  <c r="X50"/>
  <c r="X49"/>
  <c r="X48"/>
  <c r="X47"/>
  <c r="V43"/>
  <c r="AB40" s="1"/>
  <c r="U43"/>
  <c r="AB39" s="1"/>
  <c r="P43"/>
  <c r="N43"/>
  <c r="K43"/>
  <c r="AB30" s="1"/>
  <c r="J43"/>
  <c r="AB29" s="1"/>
  <c r="E43"/>
  <c r="C43"/>
  <c r="V42"/>
  <c r="AB38" s="1"/>
  <c r="U42"/>
  <c r="AB37" s="1"/>
  <c r="P42"/>
  <c r="N42"/>
  <c r="K42"/>
  <c r="AB28" s="1"/>
  <c r="J42"/>
  <c r="AB27" s="1"/>
  <c r="E42"/>
  <c r="C42"/>
  <c r="V41"/>
  <c r="U41"/>
  <c r="AA39" s="1"/>
  <c r="P41"/>
  <c r="N41"/>
  <c r="K41"/>
  <c r="AB26" s="1"/>
  <c r="J41"/>
  <c r="AA29" s="1"/>
  <c r="E41"/>
  <c r="C41"/>
  <c r="X40"/>
  <c r="V40"/>
  <c r="AA38" s="1"/>
  <c r="U40"/>
  <c r="AA40" s="1"/>
  <c r="P40"/>
  <c r="N40"/>
  <c r="K40"/>
  <c r="AA28" s="1"/>
  <c r="J40"/>
  <c r="AA30" s="1"/>
  <c r="E40"/>
  <c r="C40"/>
  <c r="X39"/>
  <c r="V39"/>
  <c r="AA37" s="1"/>
  <c r="U39"/>
  <c r="AA36" s="1"/>
  <c r="P39"/>
  <c r="N39"/>
  <c r="K39"/>
  <c r="AA27" s="1"/>
  <c r="J39"/>
  <c r="AA26" s="1"/>
  <c r="E39"/>
  <c r="C39"/>
  <c r="X38"/>
  <c r="V38"/>
  <c r="Z39" s="1"/>
  <c r="U38"/>
  <c r="Z38" s="1"/>
  <c r="P38"/>
  <c r="N38"/>
  <c r="K38"/>
  <c r="Z29" s="1"/>
  <c r="J38"/>
  <c r="Z28" s="1"/>
  <c r="E38"/>
  <c r="C38"/>
  <c r="X37"/>
  <c r="V37"/>
  <c r="Z37" s="1"/>
  <c r="U37"/>
  <c r="Z40" s="1"/>
  <c r="P37"/>
  <c r="N37"/>
  <c r="K37"/>
  <c r="Z27" s="1"/>
  <c r="J37"/>
  <c r="Z30" s="1"/>
  <c r="E37"/>
  <c r="C37"/>
  <c r="AB36"/>
  <c r="X36"/>
  <c r="V36"/>
  <c r="Z36" s="1"/>
  <c r="U36"/>
  <c r="Y38" s="1"/>
  <c r="P36"/>
  <c r="N36"/>
  <c r="K36"/>
  <c r="Z26" s="1"/>
  <c r="J36"/>
  <c r="Y28" s="1"/>
  <c r="E36"/>
  <c r="C36"/>
  <c r="X35"/>
  <c r="V35"/>
  <c r="Y39" s="1"/>
  <c r="U35"/>
  <c r="Y37" s="1"/>
  <c r="P35"/>
  <c r="N35"/>
  <c r="K35"/>
  <c r="Y29" s="1"/>
  <c r="J35"/>
  <c r="Y27" s="1"/>
  <c r="E35"/>
  <c r="C35"/>
  <c r="V34"/>
  <c r="Y40" s="1"/>
  <c r="U34"/>
  <c r="Y36" s="1"/>
  <c r="P34"/>
  <c r="N34"/>
  <c r="K34"/>
  <c r="Y30" s="1"/>
  <c r="J34"/>
  <c r="Y26" s="1"/>
  <c r="E34"/>
  <c r="C34"/>
  <c r="X30"/>
  <c r="X29"/>
  <c r="X28"/>
  <c r="X27"/>
  <c r="X26"/>
  <c r="X25"/>
  <c r="V21"/>
  <c r="AB18" s="1"/>
  <c r="U21"/>
  <c r="AB17" s="1"/>
  <c r="P21"/>
  <c r="N21"/>
  <c r="K21"/>
  <c r="AB8" s="1"/>
  <c r="J21"/>
  <c r="AB7" s="1"/>
  <c r="E21"/>
  <c r="C21"/>
  <c r="V20"/>
  <c r="AB16" s="1"/>
  <c r="U20"/>
  <c r="AB15" s="1"/>
  <c r="P20"/>
  <c r="N20"/>
  <c r="K20"/>
  <c r="AB6" s="1"/>
  <c r="J20"/>
  <c r="AB5" s="1"/>
  <c r="E20"/>
  <c r="C20"/>
  <c r="V19"/>
  <c r="AB14" s="1"/>
  <c r="U19"/>
  <c r="AA17" s="1"/>
  <c r="P19"/>
  <c r="N19"/>
  <c r="K19"/>
  <c r="AB4" s="1"/>
  <c r="J19"/>
  <c r="AA7" s="1"/>
  <c r="E19"/>
  <c r="C19"/>
  <c r="X18"/>
  <c r="V18"/>
  <c r="AA16" s="1"/>
  <c r="U18"/>
  <c r="AA18" s="1"/>
  <c r="P18"/>
  <c r="N18"/>
  <c r="K18"/>
  <c r="AA6" s="1"/>
  <c r="J18"/>
  <c r="AA8" s="1"/>
  <c r="E18"/>
  <c r="C18"/>
  <c r="X17"/>
  <c r="V17"/>
  <c r="AA15" s="1"/>
  <c r="U17"/>
  <c r="AA14" s="1"/>
  <c r="P17"/>
  <c r="N17"/>
  <c r="K17"/>
  <c r="AA5" s="1"/>
  <c r="J17"/>
  <c r="AA4" s="1"/>
  <c r="E17"/>
  <c r="C17"/>
  <c r="X16"/>
  <c r="V16"/>
  <c r="Z17" s="1"/>
  <c r="U16"/>
  <c r="Z16" s="1"/>
  <c r="P16"/>
  <c r="N16"/>
  <c r="K16"/>
  <c r="Z7" s="1"/>
  <c r="J16"/>
  <c r="Z6" s="1"/>
  <c r="E16"/>
  <c r="C16"/>
  <c r="X15"/>
  <c r="V15"/>
  <c r="Z15" s="1"/>
  <c r="U15"/>
  <c r="Z18" s="1"/>
  <c r="P15"/>
  <c r="N15"/>
  <c r="K15"/>
  <c r="Z5" s="1"/>
  <c r="J15"/>
  <c r="Z8" s="1"/>
  <c r="E15"/>
  <c r="C15"/>
  <c r="X14"/>
  <c r="V14"/>
  <c r="Z14" s="1"/>
  <c r="U14"/>
  <c r="Y16" s="1"/>
  <c r="P14"/>
  <c r="N14"/>
  <c r="K14"/>
  <c r="Z4" s="1"/>
  <c r="J14"/>
  <c r="Y6" s="1"/>
  <c r="E14"/>
  <c r="C14"/>
  <c r="X13"/>
  <c r="V13"/>
  <c r="Y17" s="1"/>
  <c r="U13"/>
  <c r="Y15" s="1"/>
  <c r="P13"/>
  <c r="N13"/>
  <c r="K13"/>
  <c r="Y7" s="1"/>
  <c r="J13"/>
  <c r="Y5" s="1"/>
  <c r="E13"/>
  <c r="C13"/>
  <c r="V12"/>
  <c r="Y18" s="1"/>
  <c r="U12"/>
  <c r="Y14" s="1"/>
  <c r="P12"/>
  <c r="N12"/>
  <c r="K12"/>
  <c r="Y8" s="1"/>
  <c r="J12"/>
  <c r="Y4" s="1"/>
  <c r="E12"/>
  <c r="C12"/>
  <c r="X8"/>
  <c r="X7"/>
  <c r="X6"/>
  <c r="X5"/>
  <c r="X4"/>
  <c r="X3"/>
  <c r="V87" i="12"/>
  <c r="AB84" s="1"/>
  <c r="U87"/>
  <c r="AB83" s="1"/>
  <c r="P87"/>
  <c r="N87"/>
  <c r="K87"/>
  <c r="AB74" s="1"/>
  <c r="J87"/>
  <c r="AB73" s="1"/>
  <c r="E87"/>
  <c r="C87"/>
  <c r="V86"/>
  <c r="AB82" s="1"/>
  <c r="U86"/>
  <c r="P86"/>
  <c r="N86"/>
  <c r="K86"/>
  <c r="AB72" s="1"/>
  <c r="J86"/>
  <c r="AB71" s="1"/>
  <c r="E86"/>
  <c r="C86"/>
  <c r="V85"/>
  <c r="AB80" s="1"/>
  <c r="U85"/>
  <c r="AA83" s="1"/>
  <c r="P85"/>
  <c r="N85"/>
  <c r="K85"/>
  <c r="AB70" s="1"/>
  <c r="J85"/>
  <c r="AA73" s="1"/>
  <c r="E85"/>
  <c r="C85"/>
  <c r="X84"/>
  <c r="V84"/>
  <c r="AA82" s="1"/>
  <c r="U84"/>
  <c r="AA84" s="1"/>
  <c r="P84"/>
  <c r="N84"/>
  <c r="K84"/>
  <c r="AA72" s="1"/>
  <c r="J84"/>
  <c r="AA74" s="1"/>
  <c r="E84"/>
  <c r="C84"/>
  <c r="X83"/>
  <c r="V83"/>
  <c r="AA81" s="1"/>
  <c r="U83"/>
  <c r="AA80" s="1"/>
  <c r="P83"/>
  <c r="N83"/>
  <c r="K83"/>
  <c r="AA71" s="1"/>
  <c r="J83"/>
  <c r="AA70" s="1"/>
  <c r="E83"/>
  <c r="C83"/>
  <c r="X82"/>
  <c r="V82"/>
  <c r="Z83" s="1"/>
  <c r="U82"/>
  <c r="Z82" s="1"/>
  <c r="P82"/>
  <c r="N82"/>
  <c r="K82"/>
  <c r="Z73" s="1"/>
  <c r="J82"/>
  <c r="Z72" s="1"/>
  <c r="E82"/>
  <c r="C82"/>
  <c r="AB81"/>
  <c r="X81"/>
  <c r="V81"/>
  <c r="Z81" s="1"/>
  <c r="U81"/>
  <c r="Z84" s="1"/>
  <c r="P81"/>
  <c r="N81"/>
  <c r="K81"/>
  <c r="Z71" s="1"/>
  <c r="J81"/>
  <c r="Z74" s="1"/>
  <c r="E81"/>
  <c r="C81"/>
  <c r="X80"/>
  <c r="V80"/>
  <c r="Z80" s="1"/>
  <c r="U80"/>
  <c r="Y82" s="1"/>
  <c r="P80"/>
  <c r="N80"/>
  <c r="K80"/>
  <c r="Z70" s="1"/>
  <c r="J80"/>
  <c r="Y72" s="1"/>
  <c r="E80"/>
  <c r="C80"/>
  <c r="X79"/>
  <c r="V79"/>
  <c r="Y83" s="1"/>
  <c r="U79"/>
  <c r="Y81" s="1"/>
  <c r="P79"/>
  <c r="N79"/>
  <c r="K79"/>
  <c r="Y73" s="1"/>
  <c r="J79"/>
  <c r="Y71" s="1"/>
  <c r="E79"/>
  <c r="C79"/>
  <c r="V78"/>
  <c r="Y84" s="1"/>
  <c r="U78"/>
  <c r="Y80" s="1"/>
  <c r="P78"/>
  <c r="N78"/>
  <c r="K78"/>
  <c r="Y74" s="1"/>
  <c r="J78"/>
  <c r="E78"/>
  <c r="C78"/>
  <c r="X74"/>
  <c r="X73"/>
  <c r="X72"/>
  <c r="X71"/>
  <c r="X70"/>
  <c r="X69"/>
  <c r="V65"/>
  <c r="U65"/>
  <c r="AB61" s="1"/>
  <c r="P65"/>
  <c r="N65"/>
  <c r="K65"/>
  <c r="AB52" s="1"/>
  <c r="J65"/>
  <c r="AB51" s="1"/>
  <c r="E65"/>
  <c r="C65"/>
  <c r="V64"/>
  <c r="AB60" s="1"/>
  <c r="U64"/>
  <c r="AB59" s="1"/>
  <c r="P64"/>
  <c r="N64"/>
  <c r="K64"/>
  <c r="AB50" s="1"/>
  <c r="J64"/>
  <c r="AB49" s="1"/>
  <c r="E64"/>
  <c r="C64"/>
  <c r="V63"/>
  <c r="AB58" s="1"/>
  <c r="U63"/>
  <c r="AA61" s="1"/>
  <c r="P63"/>
  <c r="N63"/>
  <c r="K63"/>
  <c r="AB48" s="1"/>
  <c r="J63"/>
  <c r="AA51" s="1"/>
  <c r="E63"/>
  <c r="C63"/>
  <c r="AB62"/>
  <c r="X62"/>
  <c r="V62"/>
  <c r="AA60" s="1"/>
  <c r="U62"/>
  <c r="AA62" s="1"/>
  <c r="P62"/>
  <c r="N62"/>
  <c r="K62"/>
  <c r="AA50" s="1"/>
  <c r="J62"/>
  <c r="AA52" s="1"/>
  <c r="E62"/>
  <c r="C62"/>
  <c r="X61"/>
  <c r="V61"/>
  <c r="AA59" s="1"/>
  <c r="U61"/>
  <c r="AA58" s="1"/>
  <c r="P61"/>
  <c r="N61"/>
  <c r="K61"/>
  <c r="AA49" s="1"/>
  <c r="J61"/>
  <c r="AA48" s="1"/>
  <c r="E61"/>
  <c r="C61"/>
  <c r="X60"/>
  <c r="V60"/>
  <c r="Z61" s="1"/>
  <c r="U60"/>
  <c r="Z60" s="1"/>
  <c r="P60"/>
  <c r="N60"/>
  <c r="K60"/>
  <c r="Z51" s="1"/>
  <c r="J60"/>
  <c r="Z50" s="1"/>
  <c r="E60"/>
  <c r="C60"/>
  <c r="X59"/>
  <c r="V59"/>
  <c r="Z59" s="1"/>
  <c r="U59"/>
  <c r="Z62" s="1"/>
  <c r="P59"/>
  <c r="N59"/>
  <c r="K59"/>
  <c r="Z49" s="1"/>
  <c r="J59"/>
  <c r="Z52" s="1"/>
  <c r="E59"/>
  <c r="C59"/>
  <c r="X58"/>
  <c r="V58"/>
  <c r="Z58" s="1"/>
  <c r="U58"/>
  <c r="Y60" s="1"/>
  <c r="P58"/>
  <c r="N58"/>
  <c r="K58"/>
  <c r="Z48" s="1"/>
  <c r="J58"/>
  <c r="Y50" s="1"/>
  <c r="E58"/>
  <c r="C58"/>
  <c r="X57"/>
  <c r="V57"/>
  <c r="Y61" s="1"/>
  <c r="U57"/>
  <c r="Y59" s="1"/>
  <c r="P57"/>
  <c r="N57"/>
  <c r="K57"/>
  <c r="Y51" s="1"/>
  <c r="J57"/>
  <c r="Y49" s="1"/>
  <c r="E57"/>
  <c r="C57"/>
  <c r="V56"/>
  <c r="Y62" s="1"/>
  <c r="U56"/>
  <c r="P56"/>
  <c r="N56"/>
  <c r="K56"/>
  <c r="Y52" s="1"/>
  <c r="J56"/>
  <c r="Y48" s="1"/>
  <c r="E56"/>
  <c r="C56"/>
  <c r="X52"/>
  <c r="X51"/>
  <c r="X50"/>
  <c r="X49"/>
  <c r="X48"/>
  <c r="X47"/>
  <c r="V21"/>
  <c r="U21"/>
  <c r="AB17" s="1"/>
  <c r="P21"/>
  <c r="N21"/>
  <c r="K21"/>
  <c r="AB8" s="1"/>
  <c r="J21"/>
  <c r="AB7" s="1"/>
  <c r="E21"/>
  <c r="C21"/>
  <c r="V20"/>
  <c r="AB16" s="1"/>
  <c r="U20"/>
  <c r="AB15" s="1"/>
  <c r="P20"/>
  <c r="N20"/>
  <c r="K20"/>
  <c r="AB6" s="1"/>
  <c r="J20"/>
  <c r="AB5" s="1"/>
  <c r="E20"/>
  <c r="C20"/>
  <c r="V19"/>
  <c r="AB14" s="1"/>
  <c r="U19"/>
  <c r="AA17" s="1"/>
  <c r="P19"/>
  <c r="N19"/>
  <c r="K19"/>
  <c r="AB4" s="1"/>
  <c r="J19"/>
  <c r="AA7" s="1"/>
  <c r="E19"/>
  <c r="C19"/>
  <c r="AB18"/>
  <c r="X18"/>
  <c r="V18"/>
  <c r="AA16" s="1"/>
  <c r="U18"/>
  <c r="AA18" s="1"/>
  <c r="P18"/>
  <c r="N18"/>
  <c r="K18"/>
  <c r="AA6" s="1"/>
  <c r="J18"/>
  <c r="AA8" s="1"/>
  <c r="E18"/>
  <c r="C18"/>
  <c r="X17"/>
  <c r="V17"/>
  <c r="AA15" s="1"/>
  <c r="U17"/>
  <c r="AA14" s="1"/>
  <c r="P17"/>
  <c r="N17"/>
  <c r="K17"/>
  <c r="AA5" s="1"/>
  <c r="J17"/>
  <c r="AA4" s="1"/>
  <c r="E17"/>
  <c r="C17"/>
  <c r="X16"/>
  <c r="V16"/>
  <c r="Z17" s="1"/>
  <c r="U16"/>
  <c r="Z16" s="1"/>
  <c r="P16"/>
  <c r="N16"/>
  <c r="K16"/>
  <c r="Z7" s="1"/>
  <c r="J16"/>
  <c r="Z6" s="1"/>
  <c r="E16"/>
  <c r="C16"/>
  <c r="X15"/>
  <c r="V15"/>
  <c r="Z15" s="1"/>
  <c r="U15"/>
  <c r="Z18" s="1"/>
  <c r="P15"/>
  <c r="N15"/>
  <c r="K15"/>
  <c r="Z5" s="1"/>
  <c r="J15"/>
  <c r="Z8" s="1"/>
  <c r="E15"/>
  <c r="C15"/>
  <c r="X14"/>
  <c r="V14"/>
  <c r="Z14" s="1"/>
  <c r="U14"/>
  <c r="Y16" s="1"/>
  <c r="P14"/>
  <c r="N14"/>
  <c r="K14"/>
  <c r="Z4" s="1"/>
  <c r="J14"/>
  <c r="Y6" s="1"/>
  <c r="E14"/>
  <c r="C14"/>
  <c r="X13"/>
  <c r="V13"/>
  <c r="Y17" s="1"/>
  <c r="U13"/>
  <c r="Y15" s="1"/>
  <c r="P13"/>
  <c r="N13"/>
  <c r="K13"/>
  <c r="Y7" s="1"/>
  <c r="J13"/>
  <c r="Y5" s="1"/>
  <c r="E13"/>
  <c r="C13"/>
  <c r="V12"/>
  <c r="Y18" s="1"/>
  <c r="U12"/>
  <c r="P12"/>
  <c r="N12"/>
  <c r="K12"/>
  <c r="Y8" s="1"/>
  <c r="J12"/>
  <c r="Y4" s="1"/>
  <c r="E12"/>
  <c r="C12"/>
  <c r="X8"/>
  <c r="X7"/>
  <c r="X6"/>
  <c r="X5"/>
  <c r="X4"/>
  <c r="X3"/>
  <c r="AC73" i="13" l="1"/>
  <c r="AC36"/>
  <c r="AE60"/>
  <c r="AC27"/>
  <c r="AG40"/>
  <c r="AC81"/>
  <c r="AH15"/>
  <c r="AC29"/>
  <c r="AC50"/>
  <c r="AD39"/>
  <c r="AE38"/>
  <c r="AC37"/>
  <c r="AE74" i="12"/>
  <c r="AC52"/>
  <c r="AC61"/>
  <c r="AF72"/>
  <c r="AC80"/>
  <c r="AE7"/>
  <c r="AC7"/>
  <c r="AC6"/>
  <c r="AC8"/>
  <c r="AC49"/>
  <c r="AC51"/>
  <c r="AC50"/>
  <c r="AC73"/>
  <c r="AG80"/>
  <c r="AC71"/>
  <c r="AC4"/>
  <c r="AC17"/>
  <c r="AC48"/>
  <c r="AH61"/>
  <c r="AD61"/>
  <c r="AC72"/>
  <c r="AC74"/>
  <c r="AC84"/>
  <c r="AC82"/>
  <c r="AH83"/>
  <c r="AF81"/>
  <c r="AG82"/>
  <c r="AF83"/>
  <c r="AH84"/>
  <c r="AG83"/>
  <c r="AF80"/>
  <c r="AH60"/>
  <c r="AE59"/>
  <c r="AG60"/>
  <c r="AF62"/>
  <c r="AH58"/>
  <c r="AF59"/>
  <c r="AD60"/>
  <c r="AD16"/>
  <c r="AH14"/>
  <c r="AE15"/>
  <c r="AH17"/>
  <c r="AH16"/>
  <c r="AD15"/>
  <c r="AG16"/>
  <c r="AF18"/>
  <c r="AC8" i="15"/>
  <c r="AG8"/>
  <c r="AF8"/>
  <c r="AH8"/>
  <c r="AD8"/>
  <c r="AE8"/>
  <c r="AG14"/>
  <c r="AG6"/>
  <c r="AC39"/>
  <c r="AC30"/>
  <c r="AF37"/>
  <c r="AE36"/>
  <c r="AG5"/>
  <c r="AC18" i="13"/>
  <c r="AC39"/>
  <c r="AC52"/>
  <c r="AC4"/>
  <c r="AD4"/>
  <c r="AH17"/>
  <c r="AE16"/>
  <c r="AD14"/>
  <c r="AF48"/>
  <c r="AE61"/>
  <c r="AC8"/>
  <c r="AE17"/>
  <c r="AE40"/>
  <c r="AC62"/>
  <c r="AC74"/>
  <c r="AE70"/>
  <c r="AF81"/>
  <c r="AH28"/>
  <c r="AG37"/>
  <c r="AC26"/>
  <c r="AC61"/>
  <c r="AE84"/>
  <c r="AC5"/>
  <c r="AC28"/>
  <c r="AD40"/>
  <c r="AF40"/>
  <c r="AC48"/>
  <c r="AC49"/>
  <c r="AC71"/>
  <c r="AD83"/>
  <c r="AG70"/>
  <c r="AF74"/>
  <c r="AD50"/>
  <c r="AE52"/>
  <c r="AG71"/>
  <c r="AH72"/>
  <c r="AH71"/>
  <c r="AF29"/>
  <c r="AH27"/>
  <c r="AH30"/>
  <c r="AH26"/>
  <c r="AF8"/>
  <c r="AF6"/>
  <c r="AH49" i="12"/>
  <c r="AH50"/>
  <c r="AG48"/>
  <c r="AH52"/>
  <c r="AE51"/>
  <c r="AF49"/>
  <c r="AG52"/>
  <c r="AG49"/>
  <c r="AF71"/>
  <c r="AG70"/>
  <c r="AH8"/>
  <c r="AH5"/>
  <c r="AH71"/>
  <c r="AG72"/>
  <c r="AF73"/>
  <c r="AD71"/>
  <c r="AH70"/>
  <c r="AD74"/>
  <c r="AJ74" s="1"/>
  <c r="AG74"/>
  <c r="AE48"/>
  <c r="AG5"/>
  <c r="AD8"/>
  <c r="AG4"/>
  <c r="AF7"/>
  <c r="AF5"/>
  <c r="AD7"/>
  <c r="AC6" i="15"/>
  <c r="AC28"/>
  <c r="AC5"/>
  <c r="AG29"/>
  <c r="AC29"/>
  <c r="AC27"/>
  <c r="AE4"/>
  <c r="AG39"/>
  <c r="AE18"/>
  <c r="AH26"/>
  <c r="AF28"/>
  <c r="AD30"/>
  <c r="AE27"/>
  <c r="AD5"/>
  <c r="AC18"/>
  <c r="AH36"/>
  <c r="AD39"/>
  <c r="AD4"/>
  <c r="AF6"/>
  <c r="AE5"/>
  <c r="AG15"/>
  <c r="AC38"/>
  <c r="AG37"/>
  <c r="AC16"/>
  <c r="AE26"/>
  <c r="AD40"/>
  <c r="AF38"/>
  <c r="AH27"/>
  <c r="AG27"/>
  <c r="AF36"/>
  <c r="AG17"/>
  <c r="AC37"/>
  <c r="AC17"/>
  <c r="AC15"/>
  <c r="AE7"/>
  <c r="AF18"/>
  <c r="AC40"/>
  <c r="AH14"/>
  <c r="AC7"/>
  <c r="AF14"/>
  <c r="AF7"/>
  <c r="AH6"/>
  <c r="Y4"/>
  <c r="AC4" s="1"/>
  <c r="AI4" s="1"/>
  <c r="AH5"/>
  <c r="AC14"/>
  <c r="AE17"/>
  <c r="AD14"/>
  <c r="AD17"/>
  <c r="AD18"/>
  <c r="AJ18" s="1"/>
  <c r="AE16"/>
  <c r="AH17"/>
  <c r="AG18"/>
  <c r="AE14"/>
  <c r="AH16"/>
  <c r="AC26"/>
  <c r="AD27"/>
  <c r="AD6"/>
  <c r="AH28"/>
  <c r="AF30"/>
  <c r="AE6"/>
  <c r="AH7"/>
  <c r="AH15"/>
  <c r="AF17"/>
  <c r="AF27"/>
  <c r="AD29"/>
  <c r="AG30"/>
  <c r="AD37"/>
  <c r="AG38"/>
  <c r="AE40"/>
  <c r="AF4"/>
  <c r="AG7"/>
  <c r="AH18"/>
  <c r="AG4"/>
  <c r="AH4"/>
  <c r="AD16"/>
  <c r="AD26"/>
  <c r="AE29"/>
  <c r="AH30"/>
  <c r="AE37"/>
  <c r="AH38"/>
  <c r="AF40"/>
  <c r="AF26"/>
  <c r="AH40"/>
  <c r="AF16"/>
  <c r="AD28"/>
  <c r="AD36"/>
  <c r="AJ36" s="1"/>
  <c r="AE39"/>
  <c r="AF5"/>
  <c r="AD7"/>
  <c r="AD15"/>
  <c r="AG16"/>
  <c r="AG26"/>
  <c r="AE28"/>
  <c r="AH29"/>
  <c r="AH37"/>
  <c r="AF39"/>
  <c r="AF29"/>
  <c r="AG40"/>
  <c r="AE15"/>
  <c r="AD38"/>
  <c r="AF15"/>
  <c r="AG28"/>
  <c r="AE30"/>
  <c r="Y36"/>
  <c r="AC36" s="1"/>
  <c r="AG36"/>
  <c r="AE38"/>
  <c r="AH39"/>
  <c r="AC17" i="13"/>
  <c r="AC16"/>
  <c r="AH5"/>
  <c r="AG8"/>
  <c r="AF5"/>
  <c r="AE5"/>
  <c r="AG4"/>
  <c r="AC14"/>
  <c r="AG62"/>
  <c r="AE62"/>
  <c r="AD62"/>
  <c r="AH4"/>
  <c r="AG5"/>
  <c r="AE7"/>
  <c r="AG16"/>
  <c r="AD26"/>
  <c r="AE27"/>
  <c r="AD29"/>
  <c r="AD30"/>
  <c r="AC38"/>
  <c r="AG48"/>
  <c r="AD49"/>
  <c r="AE50"/>
  <c r="AE51"/>
  <c r="AD60"/>
  <c r="AH59"/>
  <c r="AD58"/>
  <c r="AE59"/>
  <c r="AH60"/>
  <c r="AE71"/>
  <c r="AE73"/>
  <c r="AD73"/>
  <c r="AH73"/>
  <c r="AG73"/>
  <c r="AG17"/>
  <c r="AE4"/>
  <c r="AG7"/>
  <c r="AD8"/>
  <c r="AD17"/>
  <c r="AG18"/>
  <c r="AE18"/>
  <c r="AD18"/>
  <c r="AE26"/>
  <c r="AF27"/>
  <c r="AF28"/>
  <c r="AE29"/>
  <c r="AF30"/>
  <c r="AH39"/>
  <c r="AF39"/>
  <c r="AH37"/>
  <c r="AH40"/>
  <c r="AE39"/>
  <c r="AH48"/>
  <c r="AG49"/>
  <c r="AG50"/>
  <c r="AG51"/>
  <c r="AH52"/>
  <c r="AE58"/>
  <c r="AG59"/>
  <c r="AH82"/>
  <c r="AH16"/>
  <c r="AH80"/>
  <c r="Y80"/>
  <c r="AC80" s="1"/>
  <c r="AG83"/>
  <c r="AG6"/>
  <c r="AH7"/>
  <c r="AE8"/>
  <c r="AE14"/>
  <c r="AG27"/>
  <c r="AG30"/>
  <c r="AC40"/>
  <c r="AI40" s="1"/>
  <c r="AE48"/>
  <c r="AH51"/>
  <c r="AC60"/>
  <c r="AG58"/>
  <c r="AG61"/>
  <c r="AG72"/>
  <c r="AD70"/>
  <c r="AJ70" s="1"/>
  <c r="AG80"/>
  <c r="AC82"/>
  <c r="AF84"/>
  <c r="AD84"/>
  <c r="AD5"/>
  <c r="AC15"/>
  <c r="AH6"/>
  <c r="AF7"/>
  <c r="AH8"/>
  <c r="AF14"/>
  <c r="AE15"/>
  <c r="AG26"/>
  <c r="AF36"/>
  <c r="AD37"/>
  <c r="AD38"/>
  <c r="AF49"/>
  <c r="AF51"/>
  <c r="AD52"/>
  <c r="AH49"/>
  <c r="AG52"/>
  <c r="AE49"/>
  <c r="AG60"/>
  <c r="AF73"/>
  <c r="AC70"/>
  <c r="AC84"/>
  <c r="AE6"/>
  <c r="AH18"/>
  <c r="AC6"/>
  <c r="AC7"/>
  <c r="AG14"/>
  <c r="AG15"/>
  <c r="AD27"/>
  <c r="AG28"/>
  <c r="AE28"/>
  <c r="AD28"/>
  <c r="AE30"/>
  <c r="AH36"/>
  <c r="AE37"/>
  <c r="AF38"/>
  <c r="AF50"/>
  <c r="AC51"/>
  <c r="AF52"/>
  <c r="AF58"/>
  <c r="AF59"/>
  <c r="AF62"/>
  <c r="AH74"/>
  <c r="AG74"/>
  <c r="AE74"/>
  <c r="AD74"/>
  <c r="Y72"/>
  <c r="AC72" s="1"/>
  <c r="AH70"/>
  <c r="AE81"/>
  <c r="AD81"/>
  <c r="AG81"/>
  <c r="AG84"/>
  <c r="AD16"/>
  <c r="AJ16" s="1"/>
  <c r="AH29"/>
  <c r="AG29"/>
  <c r="AC30"/>
  <c r="AI30" s="1"/>
  <c r="AF37"/>
  <c r="AG38"/>
  <c r="AC58"/>
  <c r="AC59"/>
  <c r="AH62"/>
  <c r="AF4"/>
  <c r="AD6"/>
  <c r="AH14"/>
  <c r="AF15"/>
  <c r="AF17"/>
  <c r="AF18"/>
  <c r="AG36"/>
  <c r="AE36"/>
  <c r="AD36"/>
  <c r="AH38"/>
  <c r="AG39"/>
  <c r="AD48"/>
  <c r="AH61"/>
  <c r="AC83"/>
  <c r="AF16"/>
  <c r="AF26"/>
  <c r="AH50"/>
  <c r="AH58"/>
  <c r="AF60"/>
  <c r="AF70"/>
  <c r="AD72"/>
  <c r="AD80"/>
  <c r="AE83"/>
  <c r="AH84"/>
  <c r="AD7"/>
  <c r="AD15"/>
  <c r="AD51"/>
  <c r="AD59"/>
  <c r="AE72"/>
  <c r="AE80"/>
  <c r="AH81"/>
  <c r="AF83"/>
  <c r="AF72"/>
  <c r="AF80"/>
  <c r="AD82"/>
  <c r="AD61"/>
  <c r="AJ61" s="1"/>
  <c r="AD71"/>
  <c r="AE82"/>
  <c r="AH83"/>
  <c r="AF82"/>
  <c r="AF61"/>
  <c r="AF71"/>
  <c r="AG82"/>
  <c r="AH6" i="12"/>
  <c r="AG8"/>
  <c r="AD4"/>
  <c r="AE4"/>
  <c r="AC5"/>
  <c r="AI52"/>
  <c r="AC16"/>
  <c r="AC18"/>
  <c r="AC59"/>
  <c r="AC83"/>
  <c r="AC60"/>
  <c r="AC62"/>
  <c r="AC81"/>
  <c r="AI48"/>
  <c r="AC15"/>
  <c r="AD17"/>
  <c r="AE82"/>
  <c r="AF4"/>
  <c r="AG7"/>
  <c r="AD14"/>
  <c r="AE17"/>
  <c r="AH18"/>
  <c r="AF48"/>
  <c r="AD50"/>
  <c r="AG51"/>
  <c r="AD58"/>
  <c r="AG59"/>
  <c r="AE61"/>
  <c r="AJ61" s="1"/>
  <c r="AH62"/>
  <c r="AE71"/>
  <c r="AH72"/>
  <c r="AF74"/>
  <c r="AH80"/>
  <c r="AF82"/>
  <c r="AD84"/>
  <c r="AF15"/>
  <c r="AG62"/>
  <c r="AD6"/>
  <c r="AG15"/>
  <c r="AE6"/>
  <c r="AH7"/>
  <c r="AE14"/>
  <c r="AH15"/>
  <c r="AF17"/>
  <c r="AE50"/>
  <c r="AH51"/>
  <c r="AE58"/>
  <c r="AH59"/>
  <c r="AF61"/>
  <c r="AD73"/>
  <c r="AD81"/>
  <c r="AE84"/>
  <c r="AH4"/>
  <c r="AF6"/>
  <c r="AH48"/>
  <c r="AD52"/>
  <c r="AF58"/>
  <c r="AG61"/>
  <c r="AD70"/>
  <c r="AG71"/>
  <c r="AE73"/>
  <c r="AH74"/>
  <c r="AE81"/>
  <c r="AH82"/>
  <c r="AF84"/>
  <c r="AG17"/>
  <c r="AD5"/>
  <c r="AG6"/>
  <c r="AE8"/>
  <c r="Y14"/>
  <c r="AC14" s="1"/>
  <c r="AG14"/>
  <c r="AE16"/>
  <c r="AD49"/>
  <c r="AG50"/>
  <c r="AE52"/>
  <c r="Y58"/>
  <c r="AC58" s="1"/>
  <c r="AG58"/>
  <c r="AE60"/>
  <c r="AE70"/>
  <c r="AD83"/>
  <c r="AG84"/>
  <c r="AF51"/>
  <c r="AF50"/>
  <c r="AE5"/>
  <c r="AF8"/>
  <c r="AF16"/>
  <c r="AD18"/>
  <c r="AE49"/>
  <c r="AF52"/>
  <c r="AF60"/>
  <c r="AD62"/>
  <c r="AF70"/>
  <c r="AD72"/>
  <c r="AG73"/>
  <c r="AD80"/>
  <c r="AG81"/>
  <c r="AE83"/>
  <c r="AG18"/>
  <c r="AF14"/>
  <c r="AE18"/>
  <c r="AD51"/>
  <c r="AD59"/>
  <c r="AE62"/>
  <c r="Y70"/>
  <c r="AC70" s="1"/>
  <c r="AE72"/>
  <c r="AH73"/>
  <c r="AE80"/>
  <c r="AH81"/>
  <c r="AD48"/>
  <c r="AD82"/>
  <c r="V43" i="4"/>
  <c r="AB40" s="1"/>
  <c r="U43"/>
  <c r="AB39" s="1"/>
  <c r="P43"/>
  <c r="N43"/>
  <c r="K43"/>
  <c r="J43"/>
  <c r="V42"/>
  <c r="AB38" s="1"/>
  <c r="U42"/>
  <c r="AB37" s="1"/>
  <c r="P42"/>
  <c r="N42"/>
  <c r="K42"/>
  <c r="V41"/>
  <c r="AB36" s="1"/>
  <c r="U41"/>
  <c r="AA39" s="1"/>
  <c r="P41"/>
  <c r="N41"/>
  <c r="K41"/>
  <c r="AB26" s="1"/>
  <c r="J41"/>
  <c r="AA28" s="1"/>
  <c r="X40"/>
  <c r="V40"/>
  <c r="AA38" s="1"/>
  <c r="U40"/>
  <c r="AA40" s="1"/>
  <c r="P40"/>
  <c r="N40"/>
  <c r="K40"/>
  <c r="J40"/>
  <c r="AA27" s="1"/>
  <c r="X39"/>
  <c r="V39"/>
  <c r="AA37" s="1"/>
  <c r="U39"/>
  <c r="AA36" s="1"/>
  <c r="P39"/>
  <c r="N39"/>
  <c r="K39"/>
  <c r="AB28" s="1"/>
  <c r="J39"/>
  <c r="AB27" s="1"/>
  <c r="X38"/>
  <c r="V38"/>
  <c r="Z39" s="1"/>
  <c r="U38"/>
  <c r="Z38" s="1"/>
  <c r="P38"/>
  <c r="N38"/>
  <c r="K38"/>
  <c r="AA29" s="1"/>
  <c r="J38"/>
  <c r="AA26" s="1"/>
  <c r="X37"/>
  <c r="V37"/>
  <c r="Z37" s="1"/>
  <c r="U37"/>
  <c r="Z40" s="1"/>
  <c r="P37"/>
  <c r="N37"/>
  <c r="K37"/>
  <c r="Z29" s="1"/>
  <c r="J37"/>
  <c r="X36"/>
  <c r="V36"/>
  <c r="Z36" s="1"/>
  <c r="U36"/>
  <c r="Y38" s="1"/>
  <c r="P36"/>
  <c r="N36"/>
  <c r="K36"/>
  <c r="Z28" s="1"/>
  <c r="J36"/>
  <c r="X35"/>
  <c r="V35"/>
  <c r="Y39" s="1"/>
  <c r="U35"/>
  <c r="Y37" s="1"/>
  <c r="P35"/>
  <c r="N35"/>
  <c r="K35"/>
  <c r="Y29" s="1"/>
  <c r="J35"/>
  <c r="V34"/>
  <c r="Y40" s="1"/>
  <c r="U34"/>
  <c r="Y36" s="1"/>
  <c r="P34"/>
  <c r="N34"/>
  <c r="K34"/>
  <c r="Y27" s="1"/>
  <c r="J34"/>
  <c r="Y26" s="1"/>
  <c r="C34"/>
  <c r="X26"/>
  <c r="X25"/>
  <c r="AJ59" i="12" l="1"/>
  <c r="Z27" i="4"/>
  <c r="AH29"/>
  <c r="AG29"/>
  <c r="AF29"/>
  <c r="AC27"/>
  <c r="AC29"/>
  <c r="Z26"/>
  <c r="AC26" s="1"/>
  <c r="AG28"/>
  <c r="AF28"/>
  <c r="AH28"/>
  <c r="Y28"/>
  <c r="AC28" s="1"/>
  <c r="AF27"/>
  <c r="AG27"/>
  <c r="AH27"/>
  <c r="AI52" i="13"/>
  <c r="AJ52"/>
  <c r="AJ71"/>
  <c r="AI72"/>
  <c r="AJ4"/>
  <c r="AJ51" i="12"/>
  <c r="AI50"/>
  <c r="AJ48"/>
  <c r="AI51"/>
  <c r="AI29" i="15"/>
  <c r="AI83" i="13"/>
  <c r="AJ81"/>
  <c r="AJ48"/>
  <c r="AI50"/>
  <c r="AJ26" i="15"/>
  <c r="AJ39"/>
  <c r="AJ5"/>
  <c r="AJ82" i="13"/>
  <c r="AJ59"/>
  <c r="AJ60"/>
  <c r="AJ40"/>
  <c r="AJ36"/>
  <c r="AJ38"/>
  <c r="AJ17"/>
  <c r="AJ71" i="12"/>
  <c r="AI6" i="13"/>
  <c r="AI27" i="15"/>
  <c r="AJ14"/>
  <c r="AI51" i="13"/>
  <c r="AJ14"/>
  <c r="AJ39"/>
  <c r="AJ82" i="12"/>
  <c r="AJ60"/>
  <c r="AJ7"/>
  <c r="AI58"/>
  <c r="AI70"/>
  <c r="AI6"/>
  <c r="AI5"/>
  <c r="AJ81"/>
  <c r="AI83"/>
  <c r="AJ16"/>
  <c r="AI16"/>
  <c r="AI49"/>
  <c r="AJ15"/>
  <c r="AE26" i="4"/>
  <c r="AJ30" i="15"/>
  <c r="AJ8"/>
  <c r="AI8"/>
  <c r="AJ17"/>
  <c r="AJ4"/>
  <c r="AJ40"/>
  <c r="AJ16"/>
  <c r="AI30"/>
  <c r="AJ15" i="13"/>
  <c r="AJ84"/>
  <c r="AJ18"/>
  <c r="AI16"/>
  <c r="AJ74"/>
  <c r="AJ83"/>
  <c r="AI81"/>
  <c r="AI58"/>
  <c r="AI73"/>
  <c r="AJ50"/>
  <c r="AJ29"/>
  <c r="AJ28"/>
  <c r="AJ51"/>
  <c r="AJ5"/>
  <c r="AJ7"/>
  <c r="AJ6"/>
  <c r="AJ72" i="12"/>
  <c r="AJ50"/>
  <c r="AJ8"/>
  <c r="AI26" i="15"/>
  <c r="AI36"/>
  <c r="AJ37"/>
  <c r="AI28"/>
  <c r="AI17"/>
  <c r="AJ27"/>
  <c r="AI15"/>
  <c r="AJ28"/>
  <c r="AJ29"/>
  <c r="AJ6"/>
  <c r="AJ38"/>
  <c r="AJ15"/>
  <c r="AI14"/>
  <c r="AI5"/>
  <c r="AI40"/>
  <c r="AI38"/>
  <c r="AI37"/>
  <c r="AJ7"/>
  <c r="AI39"/>
  <c r="AI18"/>
  <c r="AI7"/>
  <c r="AI16"/>
  <c r="AI6"/>
  <c r="AI62" i="13"/>
  <c r="AI37"/>
  <c r="AJ73"/>
  <c r="AJ26"/>
  <c r="AI14"/>
  <c r="AI28"/>
  <c r="AI17"/>
  <c r="AI18"/>
  <c r="AI49"/>
  <c r="AI36"/>
  <c r="AI84"/>
  <c r="AI70"/>
  <c r="AJ80"/>
  <c r="AJ27"/>
  <c r="AJ37"/>
  <c r="AJ49"/>
  <c r="AI61"/>
  <c r="AI48"/>
  <c r="AI80"/>
  <c r="AJ72"/>
  <c r="AI71"/>
  <c r="AI60"/>
  <c r="AI5"/>
  <c r="AI29"/>
  <c r="AI74"/>
  <c r="AI15"/>
  <c r="AJ8"/>
  <c r="AI38"/>
  <c r="AI8"/>
  <c r="AI27"/>
  <c r="AI59"/>
  <c r="AI7"/>
  <c r="AI82"/>
  <c r="AJ58"/>
  <c r="AJ30"/>
  <c r="AJ62"/>
  <c r="AI26"/>
  <c r="AI39"/>
  <c r="AI4"/>
  <c r="AJ4" i="12"/>
  <c r="AJ73"/>
  <c r="AJ14"/>
  <c r="AI8"/>
  <c r="AJ62"/>
  <c r="AJ52"/>
  <c r="AJ6"/>
  <c r="AI81"/>
  <c r="AI7"/>
  <c r="AI4"/>
  <c r="AI74"/>
  <c r="AI14"/>
  <c r="AI15"/>
  <c r="AI82"/>
  <c r="AI17"/>
  <c r="AI80"/>
  <c r="AI72"/>
  <c r="AI84"/>
  <c r="AI61"/>
  <c r="AI59"/>
  <c r="AJ18"/>
  <c r="AJ49"/>
  <c r="AJ84"/>
  <c r="AJ17"/>
  <c r="AI73"/>
  <c r="AJ80"/>
  <c r="AJ83"/>
  <c r="AJ5"/>
  <c r="AJ58"/>
  <c r="AI62"/>
  <c r="AJ70"/>
  <c r="AI60"/>
  <c r="AI18"/>
  <c r="AI71"/>
  <c r="AH40" i="4"/>
  <c r="AC36"/>
  <c r="AC37"/>
  <c r="AG26"/>
  <c r="AH26"/>
  <c r="AG37"/>
  <c r="AH38"/>
  <c r="AG39"/>
  <c r="AD40"/>
  <c r="AH36"/>
  <c r="AC39"/>
  <c r="AC38"/>
  <c r="AC40"/>
  <c r="AE36"/>
  <c r="AG36"/>
  <c r="AD37"/>
  <c r="AF37"/>
  <c r="AH37"/>
  <c r="AE38"/>
  <c r="AG38"/>
  <c r="AD39"/>
  <c r="AF39"/>
  <c r="AH39"/>
  <c r="AE40"/>
  <c r="AG40"/>
  <c r="AD26"/>
  <c r="AF26"/>
  <c r="AD36"/>
  <c r="AF36"/>
  <c r="AE37"/>
  <c r="AD38"/>
  <c r="AF38"/>
  <c r="AE39"/>
  <c r="AF40"/>
  <c r="AI28" l="1"/>
  <c r="AI27"/>
  <c r="AI29"/>
  <c r="AJ36"/>
  <c r="AJ38"/>
  <c r="AJ26"/>
  <c r="AI38"/>
  <c r="AJ40"/>
  <c r="AJ37"/>
  <c r="AJ39"/>
  <c r="AI40"/>
  <c r="AI39"/>
  <c r="AI37"/>
  <c r="AI36"/>
  <c r="AI26"/>
  <c r="V43" i="1" l="1"/>
  <c r="AB40" s="1"/>
  <c r="U43"/>
  <c r="AB39" s="1"/>
  <c r="P43"/>
  <c r="N43"/>
  <c r="K43"/>
  <c r="AB30" s="1"/>
  <c r="J43"/>
  <c r="AB29" s="1"/>
  <c r="E43"/>
  <c r="C43"/>
  <c r="V42"/>
  <c r="AB38" s="1"/>
  <c r="U42"/>
  <c r="AB37" s="1"/>
  <c r="P42"/>
  <c r="N42"/>
  <c r="K42"/>
  <c r="AB28" s="1"/>
  <c r="J42"/>
  <c r="AB27" s="1"/>
  <c r="E42"/>
  <c r="C42"/>
  <c r="V41"/>
  <c r="AB36" s="1"/>
  <c r="U41"/>
  <c r="AA39" s="1"/>
  <c r="P41"/>
  <c r="N41"/>
  <c r="K41"/>
  <c r="AB26" s="1"/>
  <c r="J41"/>
  <c r="AA29" s="1"/>
  <c r="E41"/>
  <c r="C41"/>
  <c r="X40"/>
  <c r="V40"/>
  <c r="AA38" s="1"/>
  <c r="U40"/>
  <c r="AA40" s="1"/>
  <c r="P40"/>
  <c r="N40"/>
  <c r="K40"/>
  <c r="AA28" s="1"/>
  <c r="J40"/>
  <c r="AA30" s="1"/>
  <c r="E40"/>
  <c r="C40"/>
  <c r="X39"/>
  <c r="V39"/>
  <c r="AA37" s="1"/>
  <c r="U39"/>
  <c r="AA36" s="1"/>
  <c r="P39"/>
  <c r="N39"/>
  <c r="K39"/>
  <c r="AA27" s="1"/>
  <c r="J39"/>
  <c r="AA26" s="1"/>
  <c r="E39"/>
  <c r="C39"/>
  <c r="X38"/>
  <c r="V38"/>
  <c r="Z39" s="1"/>
  <c r="U38"/>
  <c r="Z38" s="1"/>
  <c r="P38"/>
  <c r="N38"/>
  <c r="K38"/>
  <c r="Z29" s="1"/>
  <c r="J38"/>
  <c r="Z28" s="1"/>
  <c r="E38"/>
  <c r="C38"/>
  <c r="X37"/>
  <c r="V37"/>
  <c r="Z37" s="1"/>
  <c r="U37"/>
  <c r="Z40" s="1"/>
  <c r="P37"/>
  <c r="N37"/>
  <c r="K37"/>
  <c r="Z27" s="1"/>
  <c r="J37"/>
  <c r="Z30" s="1"/>
  <c r="E37"/>
  <c r="C37"/>
  <c r="X36"/>
  <c r="V36"/>
  <c r="Z36" s="1"/>
  <c r="U36"/>
  <c r="Y38" s="1"/>
  <c r="P36"/>
  <c r="N36"/>
  <c r="K36"/>
  <c r="Z26" s="1"/>
  <c r="J36"/>
  <c r="Y28" s="1"/>
  <c r="E36"/>
  <c r="C36"/>
  <c r="X35"/>
  <c r="V35"/>
  <c r="Y39" s="1"/>
  <c r="U35"/>
  <c r="Y37" s="1"/>
  <c r="P35"/>
  <c r="N35"/>
  <c r="K35"/>
  <c r="Y29" s="1"/>
  <c r="J35"/>
  <c r="Y27" s="1"/>
  <c r="E35"/>
  <c r="C35"/>
  <c r="V34"/>
  <c r="Y40" s="1"/>
  <c r="U34"/>
  <c r="Y36" s="1"/>
  <c r="P34"/>
  <c r="N34"/>
  <c r="K34"/>
  <c r="Y30" s="1"/>
  <c r="J34"/>
  <c r="Y26" s="1"/>
  <c r="E34"/>
  <c r="C34"/>
  <c r="X30"/>
  <c r="X29"/>
  <c r="X28"/>
  <c r="X27"/>
  <c r="X26"/>
  <c r="X25"/>
  <c r="V87" i="3"/>
  <c r="U87"/>
  <c r="AB83" s="1"/>
  <c r="P87"/>
  <c r="N87"/>
  <c r="K87"/>
  <c r="AB74" s="1"/>
  <c r="J87"/>
  <c r="AB73" s="1"/>
  <c r="E87"/>
  <c r="C87"/>
  <c r="V86"/>
  <c r="AB82" s="1"/>
  <c r="U86"/>
  <c r="AB81" s="1"/>
  <c r="P86"/>
  <c r="N86"/>
  <c r="K86"/>
  <c r="AB72" s="1"/>
  <c r="J86"/>
  <c r="AB71" s="1"/>
  <c r="E86"/>
  <c r="C86"/>
  <c r="V85"/>
  <c r="AB80" s="1"/>
  <c r="U85"/>
  <c r="AA83" s="1"/>
  <c r="P85"/>
  <c r="N85"/>
  <c r="K85"/>
  <c r="AB70" s="1"/>
  <c r="J85"/>
  <c r="AA73" s="1"/>
  <c r="E85"/>
  <c r="C85"/>
  <c r="AB84"/>
  <c r="X84"/>
  <c r="V84"/>
  <c r="AA82" s="1"/>
  <c r="U84"/>
  <c r="AA84" s="1"/>
  <c r="P84"/>
  <c r="N84"/>
  <c r="K84"/>
  <c r="AA72" s="1"/>
  <c r="J84"/>
  <c r="AA74" s="1"/>
  <c r="E84"/>
  <c r="C84"/>
  <c r="X83"/>
  <c r="V83"/>
  <c r="AA81" s="1"/>
  <c r="U83"/>
  <c r="AA80" s="1"/>
  <c r="P83"/>
  <c r="N83"/>
  <c r="K83"/>
  <c r="AA71" s="1"/>
  <c r="J83"/>
  <c r="AA70" s="1"/>
  <c r="E83"/>
  <c r="C83"/>
  <c r="X82"/>
  <c r="V82"/>
  <c r="Z83" s="1"/>
  <c r="U82"/>
  <c r="Z82" s="1"/>
  <c r="P82"/>
  <c r="N82"/>
  <c r="K82"/>
  <c r="Z73" s="1"/>
  <c r="J82"/>
  <c r="Z72" s="1"/>
  <c r="E82"/>
  <c r="C82"/>
  <c r="X81"/>
  <c r="V81"/>
  <c r="Z81" s="1"/>
  <c r="U81"/>
  <c r="Z84" s="1"/>
  <c r="P81"/>
  <c r="N81"/>
  <c r="K81"/>
  <c r="Z71" s="1"/>
  <c r="J81"/>
  <c r="Z74" s="1"/>
  <c r="E81"/>
  <c r="C81"/>
  <c r="X80"/>
  <c r="V80"/>
  <c r="Z80" s="1"/>
  <c r="U80"/>
  <c r="Y82" s="1"/>
  <c r="P80"/>
  <c r="N80"/>
  <c r="K80"/>
  <c r="Z70" s="1"/>
  <c r="J80"/>
  <c r="Y72" s="1"/>
  <c r="E80"/>
  <c r="C80"/>
  <c r="X79"/>
  <c r="V79"/>
  <c r="Y83" s="1"/>
  <c r="U79"/>
  <c r="Y81" s="1"/>
  <c r="P79"/>
  <c r="N79"/>
  <c r="K79"/>
  <c r="Y73" s="1"/>
  <c r="J79"/>
  <c r="Y71" s="1"/>
  <c r="E79"/>
  <c r="C79"/>
  <c r="V78"/>
  <c r="Y84" s="1"/>
  <c r="U78"/>
  <c r="Y80" s="1"/>
  <c r="P78"/>
  <c r="N78"/>
  <c r="K78"/>
  <c r="Y74" s="1"/>
  <c r="J78"/>
  <c r="Y70" s="1"/>
  <c r="E78"/>
  <c r="C78"/>
  <c r="X74"/>
  <c r="X73"/>
  <c r="X72"/>
  <c r="X71"/>
  <c r="X70"/>
  <c r="X69"/>
  <c r="V65"/>
  <c r="U65"/>
  <c r="AB61" s="1"/>
  <c r="P65"/>
  <c r="N65"/>
  <c r="K65"/>
  <c r="AB52" s="1"/>
  <c r="J65"/>
  <c r="AB51" s="1"/>
  <c r="E65"/>
  <c r="C65"/>
  <c r="V64"/>
  <c r="AB60" s="1"/>
  <c r="U64"/>
  <c r="AB59" s="1"/>
  <c r="P64"/>
  <c r="N64"/>
  <c r="K64"/>
  <c r="AB50" s="1"/>
  <c r="J64"/>
  <c r="AB49" s="1"/>
  <c r="E64"/>
  <c r="C64"/>
  <c r="V63"/>
  <c r="AB58" s="1"/>
  <c r="U63"/>
  <c r="AA61" s="1"/>
  <c r="P63"/>
  <c r="N63"/>
  <c r="K63"/>
  <c r="AB48" s="1"/>
  <c r="J63"/>
  <c r="AA51" s="1"/>
  <c r="E63"/>
  <c r="C63"/>
  <c r="AB62"/>
  <c r="X62"/>
  <c r="V62"/>
  <c r="AA60" s="1"/>
  <c r="U62"/>
  <c r="AA62" s="1"/>
  <c r="P62"/>
  <c r="N62"/>
  <c r="K62"/>
  <c r="AA50" s="1"/>
  <c r="J62"/>
  <c r="AA52" s="1"/>
  <c r="E62"/>
  <c r="C62"/>
  <c r="X61"/>
  <c r="V61"/>
  <c r="AA59" s="1"/>
  <c r="U61"/>
  <c r="AA58" s="1"/>
  <c r="P61"/>
  <c r="N61"/>
  <c r="K61"/>
  <c r="AA49" s="1"/>
  <c r="J61"/>
  <c r="AA48" s="1"/>
  <c r="E61"/>
  <c r="C61"/>
  <c r="X60"/>
  <c r="V60"/>
  <c r="Z61" s="1"/>
  <c r="U60"/>
  <c r="Z60" s="1"/>
  <c r="P60"/>
  <c r="N60"/>
  <c r="K60"/>
  <c r="Z51" s="1"/>
  <c r="J60"/>
  <c r="Z50" s="1"/>
  <c r="E60"/>
  <c r="C60"/>
  <c r="X59"/>
  <c r="V59"/>
  <c r="Z59" s="1"/>
  <c r="U59"/>
  <c r="Z62" s="1"/>
  <c r="P59"/>
  <c r="N59"/>
  <c r="K59"/>
  <c r="Z49" s="1"/>
  <c r="J59"/>
  <c r="Z52" s="1"/>
  <c r="E59"/>
  <c r="C59"/>
  <c r="X58"/>
  <c r="V58"/>
  <c r="Z58" s="1"/>
  <c r="U58"/>
  <c r="Y60" s="1"/>
  <c r="P58"/>
  <c r="N58"/>
  <c r="K58"/>
  <c r="Z48" s="1"/>
  <c r="J58"/>
  <c r="Y50" s="1"/>
  <c r="E58"/>
  <c r="C58"/>
  <c r="X57"/>
  <c r="V57"/>
  <c r="Y61" s="1"/>
  <c r="U57"/>
  <c r="Y59" s="1"/>
  <c r="P57"/>
  <c r="N57"/>
  <c r="K57"/>
  <c r="Y51" s="1"/>
  <c r="J57"/>
  <c r="Y49" s="1"/>
  <c r="E57"/>
  <c r="C57"/>
  <c r="V56"/>
  <c r="Y62" s="1"/>
  <c r="U56"/>
  <c r="Y58" s="1"/>
  <c r="P56"/>
  <c r="N56"/>
  <c r="K56"/>
  <c r="Y52" s="1"/>
  <c r="J56"/>
  <c r="Y48" s="1"/>
  <c r="E56"/>
  <c r="C56"/>
  <c r="X52"/>
  <c r="X51"/>
  <c r="X50"/>
  <c r="X49"/>
  <c r="X48"/>
  <c r="X47"/>
  <c r="V43"/>
  <c r="U43"/>
  <c r="AB39" s="1"/>
  <c r="P43"/>
  <c r="N43"/>
  <c r="K43"/>
  <c r="AB30" s="1"/>
  <c r="J43"/>
  <c r="AB29" s="1"/>
  <c r="E43"/>
  <c r="C43"/>
  <c r="V42"/>
  <c r="AB38" s="1"/>
  <c r="U42"/>
  <c r="AB37" s="1"/>
  <c r="P42"/>
  <c r="N42"/>
  <c r="K42"/>
  <c r="AB28" s="1"/>
  <c r="J42"/>
  <c r="AB27" s="1"/>
  <c r="E42"/>
  <c r="C42"/>
  <c r="V41"/>
  <c r="AB36" s="1"/>
  <c r="U41"/>
  <c r="AA39" s="1"/>
  <c r="P41"/>
  <c r="N41"/>
  <c r="K41"/>
  <c r="AB26" s="1"/>
  <c r="J41"/>
  <c r="AA29" s="1"/>
  <c r="E41"/>
  <c r="C41"/>
  <c r="AB40"/>
  <c r="X40"/>
  <c r="V40"/>
  <c r="AA38" s="1"/>
  <c r="U40"/>
  <c r="AA40" s="1"/>
  <c r="P40"/>
  <c r="N40"/>
  <c r="K40"/>
  <c r="AA28" s="1"/>
  <c r="J40"/>
  <c r="E40"/>
  <c r="C40"/>
  <c r="X39"/>
  <c r="V39"/>
  <c r="AA37" s="1"/>
  <c r="U39"/>
  <c r="AA36" s="1"/>
  <c r="P39"/>
  <c r="N39"/>
  <c r="K39"/>
  <c r="AA27" s="1"/>
  <c r="J39"/>
  <c r="AA26" s="1"/>
  <c r="E39"/>
  <c r="C39"/>
  <c r="X38"/>
  <c r="V38"/>
  <c r="Z39" s="1"/>
  <c r="U38"/>
  <c r="Z38" s="1"/>
  <c r="P38"/>
  <c r="N38"/>
  <c r="K38"/>
  <c r="Z29" s="1"/>
  <c r="J38"/>
  <c r="Z28" s="1"/>
  <c r="E38"/>
  <c r="C38"/>
  <c r="X37"/>
  <c r="V37"/>
  <c r="Z37" s="1"/>
  <c r="U37"/>
  <c r="Z40" s="1"/>
  <c r="P37"/>
  <c r="N37"/>
  <c r="K37"/>
  <c r="Z27" s="1"/>
  <c r="J37"/>
  <c r="Z30" s="1"/>
  <c r="E37"/>
  <c r="C37"/>
  <c r="X36"/>
  <c r="V36"/>
  <c r="Z36" s="1"/>
  <c r="U36"/>
  <c r="Y38" s="1"/>
  <c r="P36"/>
  <c r="N36"/>
  <c r="K36"/>
  <c r="Z26" s="1"/>
  <c r="J36"/>
  <c r="Y28" s="1"/>
  <c r="E36"/>
  <c r="C36"/>
  <c r="X35"/>
  <c r="V35"/>
  <c r="Y39" s="1"/>
  <c r="U35"/>
  <c r="Y37" s="1"/>
  <c r="P35"/>
  <c r="N35"/>
  <c r="K35"/>
  <c r="Y29" s="1"/>
  <c r="J35"/>
  <c r="Y27" s="1"/>
  <c r="E35"/>
  <c r="C35"/>
  <c r="V34"/>
  <c r="Y40" s="1"/>
  <c r="U34"/>
  <c r="Y36" s="1"/>
  <c r="P34"/>
  <c r="N34"/>
  <c r="K34"/>
  <c r="Y30" s="1"/>
  <c r="J34"/>
  <c r="Y26" s="1"/>
  <c r="E34"/>
  <c r="C34"/>
  <c r="AA30"/>
  <c r="X30"/>
  <c r="X29"/>
  <c r="X28"/>
  <c r="X27"/>
  <c r="X26"/>
  <c r="X25"/>
  <c r="V87" i="5"/>
  <c r="U87"/>
  <c r="AB83" s="1"/>
  <c r="P87"/>
  <c r="N87"/>
  <c r="K87"/>
  <c r="J87"/>
  <c r="AB73" s="1"/>
  <c r="E87"/>
  <c r="C87"/>
  <c r="V86"/>
  <c r="AB82" s="1"/>
  <c r="U86"/>
  <c r="AB81" s="1"/>
  <c r="P86"/>
  <c r="N86"/>
  <c r="K86"/>
  <c r="AB72" s="1"/>
  <c r="J86"/>
  <c r="AB71" s="1"/>
  <c r="E86"/>
  <c r="C86"/>
  <c r="V85"/>
  <c r="AB80" s="1"/>
  <c r="U85"/>
  <c r="AA83" s="1"/>
  <c r="P85"/>
  <c r="N85"/>
  <c r="K85"/>
  <c r="AB70" s="1"/>
  <c r="J85"/>
  <c r="AA73" s="1"/>
  <c r="E85"/>
  <c r="C85"/>
  <c r="AB84"/>
  <c r="X84"/>
  <c r="V84"/>
  <c r="AA82" s="1"/>
  <c r="U84"/>
  <c r="AA84" s="1"/>
  <c r="P84"/>
  <c r="N84"/>
  <c r="K84"/>
  <c r="AA72" s="1"/>
  <c r="J84"/>
  <c r="AA74" s="1"/>
  <c r="E84"/>
  <c r="C84"/>
  <c r="X83"/>
  <c r="V83"/>
  <c r="AA81" s="1"/>
  <c r="U83"/>
  <c r="P83"/>
  <c r="N83"/>
  <c r="K83"/>
  <c r="AA71" s="1"/>
  <c r="J83"/>
  <c r="AA70" s="1"/>
  <c r="E83"/>
  <c r="C83"/>
  <c r="X82"/>
  <c r="V82"/>
  <c r="Z83" s="1"/>
  <c r="U82"/>
  <c r="Z82" s="1"/>
  <c r="P82"/>
  <c r="N82"/>
  <c r="K82"/>
  <c r="Z73" s="1"/>
  <c r="J82"/>
  <c r="Z72" s="1"/>
  <c r="E82"/>
  <c r="C82"/>
  <c r="X81"/>
  <c r="V81"/>
  <c r="Z81" s="1"/>
  <c r="U81"/>
  <c r="Z84" s="1"/>
  <c r="P81"/>
  <c r="N81"/>
  <c r="K81"/>
  <c r="Z71" s="1"/>
  <c r="J81"/>
  <c r="Z74" s="1"/>
  <c r="E81"/>
  <c r="C81"/>
  <c r="AA80"/>
  <c r="X80"/>
  <c r="V80"/>
  <c r="Z80" s="1"/>
  <c r="U80"/>
  <c r="Y82" s="1"/>
  <c r="P80"/>
  <c r="N80"/>
  <c r="K80"/>
  <c r="Z70" s="1"/>
  <c r="J80"/>
  <c r="Y72" s="1"/>
  <c r="E80"/>
  <c r="C80"/>
  <c r="X79"/>
  <c r="V79"/>
  <c r="Y83" s="1"/>
  <c r="U79"/>
  <c r="Y81" s="1"/>
  <c r="P79"/>
  <c r="N79"/>
  <c r="K79"/>
  <c r="Y73" s="1"/>
  <c r="J79"/>
  <c r="Y71" s="1"/>
  <c r="E79"/>
  <c r="C79"/>
  <c r="V78"/>
  <c r="Y84" s="1"/>
  <c r="U78"/>
  <c r="Y80" s="1"/>
  <c r="P78"/>
  <c r="N78"/>
  <c r="K78"/>
  <c r="Y74" s="1"/>
  <c r="J78"/>
  <c r="Y70" s="1"/>
  <c r="E78"/>
  <c r="C78"/>
  <c r="AB74"/>
  <c r="X74"/>
  <c r="X73"/>
  <c r="X72"/>
  <c r="X71"/>
  <c r="X70"/>
  <c r="X69"/>
  <c r="V65"/>
  <c r="U65"/>
  <c r="AB61" s="1"/>
  <c r="P65"/>
  <c r="N65"/>
  <c r="K65"/>
  <c r="AB52" s="1"/>
  <c r="J65"/>
  <c r="AB51" s="1"/>
  <c r="E65"/>
  <c r="C65"/>
  <c r="V64"/>
  <c r="AB60" s="1"/>
  <c r="U64"/>
  <c r="AB59" s="1"/>
  <c r="P64"/>
  <c r="N64"/>
  <c r="K64"/>
  <c r="AB50" s="1"/>
  <c r="J64"/>
  <c r="AB49" s="1"/>
  <c r="E64"/>
  <c r="C64"/>
  <c r="V63"/>
  <c r="AB58" s="1"/>
  <c r="U63"/>
  <c r="AA61" s="1"/>
  <c r="P63"/>
  <c r="N63"/>
  <c r="K63"/>
  <c r="AB48" s="1"/>
  <c r="J63"/>
  <c r="AA51" s="1"/>
  <c r="E63"/>
  <c r="C63"/>
  <c r="AB62"/>
  <c r="X62"/>
  <c r="V62"/>
  <c r="AA60" s="1"/>
  <c r="U62"/>
  <c r="AA62" s="1"/>
  <c r="P62"/>
  <c r="N62"/>
  <c r="K62"/>
  <c r="AA50" s="1"/>
  <c r="J62"/>
  <c r="AA52" s="1"/>
  <c r="E62"/>
  <c r="C62"/>
  <c r="X61"/>
  <c r="V61"/>
  <c r="AA59" s="1"/>
  <c r="U61"/>
  <c r="AA58" s="1"/>
  <c r="P61"/>
  <c r="N61"/>
  <c r="K61"/>
  <c r="AA49" s="1"/>
  <c r="J61"/>
  <c r="AA48" s="1"/>
  <c r="E61"/>
  <c r="C61"/>
  <c r="X60"/>
  <c r="V60"/>
  <c r="Z61" s="1"/>
  <c r="U60"/>
  <c r="Z60" s="1"/>
  <c r="P60"/>
  <c r="N60"/>
  <c r="K60"/>
  <c r="Z51" s="1"/>
  <c r="J60"/>
  <c r="Z50" s="1"/>
  <c r="E60"/>
  <c r="C60"/>
  <c r="X59"/>
  <c r="V59"/>
  <c r="Z59" s="1"/>
  <c r="U59"/>
  <c r="Z62" s="1"/>
  <c r="P59"/>
  <c r="N59"/>
  <c r="K59"/>
  <c r="Z49" s="1"/>
  <c r="J59"/>
  <c r="Z52" s="1"/>
  <c r="E59"/>
  <c r="C59"/>
  <c r="X58"/>
  <c r="V58"/>
  <c r="Z58" s="1"/>
  <c r="U58"/>
  <c r="Y60" s="1"/>
  <c r="P58"/>
  <c r="N58"/>
  <c r="K58"/>
  <c r="Z48" s="1"/>
  <c r="J58"/>
  <c r="Y50" s="1"/>
  <c r="E58"/>
  <c r="C58"/>
  <c r="X57"/>
  <c r="V57"/>
  <c r="Y61" s="1"/>
  <c r="U57"/>
  <c r="Y59" s="1"/>
  <c r="P57"/>
  <c r="N57"/>
  <c r="K57"/>
  <c r="Y51" s="1"/>
  <c r="J57"/>
  <c r="Y49" s="1"/>
  <c r="E57"/>
  <c r="C57"/>
  <c r="V56"/>
  <c r="Y62" s="1"/>
  <c r="U56"/>
  <c r="Y58" s="1"/>
  <c r="P56"/>
  <c r="N56"/>
  <c r="K56"/>
  <c r="Y52" s="1"/>
  <c r="J56"/>
  <c r="Y48" s="1"/>
  <c r="E56"/>
  <c r="C56"/>
  <c r="X52"/>
  <c r="X51"/>
  <c r="X50"/>
  <c r="X49"/>
  <c r="X48"/>
  <c r="X47"/>
  <c r="V43"/>
  <c r="AB40" s="1"/>
  <c r="U43"/>
  <c r="AB39" s="1"/>
  <c r="P43"/>
  <c r="N43"/>
  <c r="V42"/>
  <c r="AB38" s="1"/>
  <c r="U42"/>
  <c r="AB37" s="1"/>
  <c r="P42"/>
  <c r="N42"/>
  <c r="AB27"/>
  <c r="V41"/>
  <c r="AB36" s="1"/>
  <c r="U41"/>
  <c r="AA39" s="1"/>
  <c r="P41"/>
  <c r="N41"/>
  <c r="AA29"/>
  <c r="X40"/>
  <c r="V40"/>
  <c r="AA38" s="1"/>
  <c r="U40"/>
  <c r="AA40" s="1"/>
  <c r="P40"/>
  <c r="N40"/>
  <c r="AA28"/>
  <c r="X39"/>
  <c r="V39"/>
  <c r="AA37" s="1"/>
  <c r="U39"/>
  <c r="AA36" s="1"/>
  <c r="P39"/>
  <c r="N39"/>
  <c r="AA27"/>
  <c r="AA26"/>
  <c r="X38"/>
  <c r="V38"/>
  <c r="Z39" s="1"/>
  <c r="U38"/>
  <c r="Z38" s="1"/>
  <c r="P38"/>
  <c r="N38"/>
  <c r="Z28"/>
  <c r="X37"/>
  <c r="V37"/>
  <c r="Z37" s="1"/>
  <c r="U37"/>
  <c r="Z40" s="1"/>
  <c r="P37"/>
  <c r="N37"/>
  <c r="Z27"/>
  <c r="X36"/>
  <c r="V36"/>
  <c r="Z36" s="1"/>
  <c r="U36"/>
  <c r="Y38" s="1"/>
  <c r="P36"/>
  <c r="N36"/>
  <c r="Z26"/>
  <c r="Y28"/>
  <c r="X35"/>
  <c r="V35"/>
  <c r="Y39" s="1"/>
  <c r="U35"/>
  <c r="Y37" s="1"/>
  <c r="P35"/>
  <c r="N35"/>
  <c r="Y27"/>
  <c r="V34"/>
  <c r="Y40" s="1"/>
  <c r="U34"/>
  <c r="Y36" s="1"/>
  <c r="P34"/>
  <c r="N34"/>
  <c r="Y30"/>
  <c r="Y26"/>
  <c r="AB30"/>
  <c r="AA30"/>
  <c r="Z30"/>
  <c r="X30"/>
  <c r="AB29"/>
  <c r="Z29"/>
  <c r="Y29"/>
  <c r="X29"/>
  <c r="AB28"/>
  <c r="X28"/>
  <c r="X27"/>
  <c r="AB26"/>
  <c r="X26"/>
  <c r="X25"/>
  <c r="V21"/>
  <c r="U21"/>
  <c r="AB17" s="1"/>
  <c r="P21"/>
  <c r="N21"/>
  <c r="K21"/>
  <c r="AB8" s="1"/>
  <c r="J21"/>
  <c r="AB7" s="1"/>
  <c r="E21"/>
  <c r="C21"/>
  <c r="V20"/>
  <c r="AB16" s="1"/>
  <c r="U20"/>
  <c r="AB15" s="1"/>
  <c r="P20"/>
  <c r="N20"/>
  <c r="K20"/>
  <c r="AB6" s="1"/>
  <c r="J20"/>
  <c r="AB5" s="1"/>
  <c r="E20"/>
  <c r="C20"/>
  <c r="V19"/>
  <c r="AB14" s="1"/>
  <c r="U19"/>
  <c r="AA17" s="1"/>
  <c r="P19"/>
  <c r="N19"/>
  <c r="K19"/>
  <c r="AB4" s="1"/>
  <c r="J19"/>
  <c r="AA7" s="1"/>
  <c r="E19"/>
  <c r="C19"/>
  <c r="AB18"/>
  <c r="X18"/>
  <c r="V18"/>
  <c r="AA16" s="1"/>
  <c r="U18"/>
  <c r="AA18" s="1"/>
  <c r="P18"/>
  <c r="N18"/>
  <c r="K18"/>
  <c r="AA6" s="1"/>
  <c r="J18"/>
  <c r="AA8" s="1"/>
  <c r="E18"/>
  <c r="C18"/>
  <c r="X17"/>
  <c r="V17"/>
  <c r="AA15" s="1"/>
  <c r="U17"/>
  <c r="AA14" s="1"/>
  <c r="P17"/>
  <c r="N17"/>
  <c r="K17"/>
  <c r="AA5" s="1"/>
  <c r="J17"/>
  <c r="AA4" s="1"/>
  <c r="E17"/>
  <c r="C17"/>
  <c r="X16"/>
  <c r="V16"/>
  <c r="Z17" s="1"/>
  <c r="U16"/>
  <c r="Z16" s="1"/>
  <c r="P16"/>
  <c r="N16"/>
  <c r="K16"/>
  <c r="Z7" s="1"/>
  <c r="J16"/>
  <c r="Z6" s="1"/>
  <c r="E16"/>
  <c r="C16"/>
  <c r="X15"/>
  <c r="V15"/>
  <c r="Z15" s="1"/>
  <c r="U15"/>
  <c r="Z18" s="1"/>
  <c r="P15"/>
  <c r="N15"/>
  <c r="K15"/>
  <c r="Z5" s="1"/>
  <c r="J15"/>
  <c r="Z8" s="1"/>
  <c r="E15"/>
  <c r="C15"/>
  <c r="X14"/>
  <c r="V14"/>
  <c r="Z14" s="1"/>
  <c r="U14"/>
  <c r="Y16" s="1"/>
  <c r="P14"/>
  <c r="N14"/>
  <c r="K14"/>
  <c r="Z4" s="1"/>
  <c r="J14"/>
  <c r="Y6" s="1"/>
  <c r="E14"/>
  <c r="C14"/>
  <c r="X13"/>
  <c r="V13"/>
  <c r="Y17" s="1"/>
  <c r="U13"/>
  <c r="Y15" s="1"/>
  <c r="P13"/>
  <c r="N13"/>
  <c r="K13"/>
  <c r="Y7" s="1"/>
  <c r="J13"/>
  <c r="Y5" s="1"/>
  <c r="E13"/>
  <c r="C13"/>
  <c r="V12"/>
  <c r="Y18" s="1"/>
  <c r="U12"/>
  <c r="Y14" s="1"/>
  <c r="P12"/>
  <c r="N12"/>
  <c r="K12"/>
  <c r="Y8" s="1"/>
  <c r="J12"/>
  <c r="Y4" s="1"/>
  <c r="E12"/>
  <c r="C12"/>
  <c r="X8"/>
  <c r="X7"/>
  <c r="X6"/>
  <c r="X5"/>
  <c r="X4"/>
  <c r="X3"/>
  <c r="V65" i="6"/>
  <c r="U65"/>
  <c r="AB61" s="1"/>
  <c r="P65"/>
  <c r="N65"/>
  <c r="K65"/>
  <c r="AB52" s="1"/>
  <c r="J65"/>
  <c r="AB51" s="1"/>
  <c r="E65"/>
  <c r="C65"/>
  <c r="V64"/>
  <c r="AB60" s="1"/>
  <c r="U64"/>
  <c r="AB59" s="1"/>
  <c r="P64"/>
  <c r="N64"/>
  <c r="K64"/>
  <c r="AB50" s="1"/>
  <c r="J64"/>
  <c r="AB49" s="1"/>
  <c r="E64"/>
  <c r="C64"/>
  <c r="V63"/>
  <c r="AB58" s="1"/>
  <c r="U63"/>
  <c r="AA61" s="1"/>
  <c r="P63"/>
  <c r="N63"/>
  <c r="K63"/>
  <c r="AB48" s="1"/>
  <c r="J63"/>
  <c r="AA51" s="1"/>
  <c r="E63"/>
  <c r="C63"/>
  <c r="AB62"/>
  <c r="X62"/>
  <c r="V62"/>
  <c r="AA60" s="1"/>
  <c r="U62"/>
  <c r="AA62" s="1"/>
  <c r="P62"/>
  <c r="N62"/>
  <c r="K62"/>
  <c r="AA50" s="1"/>
  <c r="J62"/>
  <c r="AA52" s="1"/>
  <c r="E62"/>
  <c r="C62"/>
  <c r="X61"/>
  <c r="V61"/>
  <c r="AA59" s="1"/>
  <c r="U61"/>
  <c r="AA58" s="1"/>
  <c r="P61"/>
  <c r="N61"/>
  <c r="K61"/>
  <c r="AA49" s="1"/>
  <c r="J61"/>
  <c r="AA48" s="1"/>
  <c r="E61"/>
  <c r="C61"/>
  <c r="X60"/>
  <c r="V60"/>
  <c r="Z61" s="1"/>
  <c r="U60"/>
  <c r="Z60" s="1"/>
  <c r="P60"/>
  <c r="N60"/>
  <c r="K60"/>
  <c r="Z51" s="1"/>
  <c r="J60"/>
  <c r="Z50" s="1"/>
  <c r="E60"/>
  <c r="C60"/>
  <c r="X59"/>
  <c r="V59"/>
  <c r="Z59" s="1"/>
  <c r="U59"/>
  <c r="Z62" s="1"/>
  <c r="P59"/>
  <c r="N59"/>
  <c r="K59"/>
  <c r="Z49" s="1"/>
  <c r="J59"/>
  <c r="Z52" s="1"/>
  <c r="E59"/>
  <c r="C59"/>
  <c r="X58"/>
  <c r="V58"/>
  <c r="Z58" s="1"/>
  <c r="U58"/>
  <c r="Y60" s="1"/>
  <c r="P58"/>
  <c r="N58"/>
  <c r="K58"/>
  <c r="Z48" s="1"/>
  <c r="J58"/>
  <c r="Y50" s="1"/>
  <c r="E58"/>
  <c r="C58"/>
  <c r="X57"/>
  <c r="V57"/>
  <c r="Y61" s="1"/>
  <c r="U57"/>
  <c r="Y59" s="1"/>
  <c r="P57"/>
  <c r="N57"/>
  <c r="K57"/>
  <c r="Y51" s="1"/>
  <c r="J57"/>
  <c r="Y49" s="1"/>
  <c r="E57"/>
  <c r="C57"/>
  <c r="V56"/>
  <c r="Y62" s="1"/>
  <c r="U56"/>
  <c r="Y58" s="1"/>
  <c r="P56"/>
  <c r="N56"/>
  <c r="K56"/>
  <c r="Y52" s="1"/>
  <c r="J56"/>
  <c r="Y48" s="1"/>
  <c r="E56"/>
  <c r="C56"/>
  <c r="X52"/>
  <c r="X51"/>
  <c r="X50"/>
  <c r="X49"/>
  <c r="X48"/>
  <c r="X47"/>
  <c r="X41" i="9"/>
  <c r="X40"/>
  <c r="X39"/>
  <c r="X38"/>
  <c r="X37"/>
  <c r="X31"/>
  <c r="X30"/>
  <c r="X29"/>
  <c r="X28"/>
  <c r="X27"/>
  <c r="V41"/>
  <c r="U41"/>
  <c r="V40"/>
  <c r="U40"/>
  <c r="AA41" s="1"/>
  <c r="V39"/>
  <c r="Z41" s="1"/>
  <c r="U39"/>
  <c r="Z39" s="1"/>
  <c r="V38"/>
  <c r="U38"/>
  <c r="Z38" s="1"/>
  <c r="V37"/>
  <c r="Y41" s="1"/>
  <c r="U37"/>
  <c r="V36"/>
  <c r="Y39" s="1"/>
  <c r="U36"/>
  <c r="Y31"/>
  <c r="AC31" s="1"/>
  <c r="Y28"/>
  <c r="AC28" s="1"/>
  <c r="AA16"/>
  <c r="AA15"/>
  <c r="X16"/>
  <c r="AA14"/>
  <c r="AA17"/>
  <c r="X15"/>
  <c r="Z17"/>
  <c r="Z15"/>
  <c r="X14"/>
  <c r="Z16"/>
  <c r="Z14"/>
  <c r="X13"/>
  <c r="Y17"/>
  <c r="AC17" s="1"/>
  <c r="Y16"/>
  <c r="AC16" s="1"/>
  <c r="Y15"/>
  <c r="Y14"/>
  <c r="AC14" s="1"/>
  <c r="X7"/>
  <c r="X6"/>
  <c r="X5"/>
  <c r="X4"/>
  <c r="X3"/>
  <c r="AE38" l="1"/>
  <c r="AD38"/>
  <c r="AJ38" s="1"/>
  <c r="AG38"/>
  <c r="AF38"/>
  <c r="AH38"/>
  <c r="AE4"/>
  <c r="AD4"/>
  <c r="AG4"/>
  <c r="AF4"/>
  <c r="AH4"/>
  <c r="AE6"/>
  <c r="AD6"/>
  <c r="AJ6" s="1"/>
  <c r="AG6"/>
  <c r="AF6"/>
  <c r="AH6"/>
  <c r="AD15"/>
  <c r="AE15"/>
  <c r="AF15"/>
  <c r="AG15"/>
  <c r="AH15"/>
  <c r="AI28"/>
  <c r="AI29"/>
  <c r="AI30"/>
  <c r="AI32"/>
  <c r="Y38"/>
  <c r="AG42"/>
  <c r="AH41"/>
  <c r="AF42"/>
  <c r="AG41"/>
  <c r="AF41"/>
  <c r="AH42"/>
  <c r="AD29"/>
  <c r="AE29"/>
  <c r="AG29"/>
  <c r="AH29"/>
  <c r="AF29"/>
  <c r="AD31"/>
  <c r="AE31"/>
  <c r="AG31"/>
  <c r="AH31"/>
  <c r="AF31"/>
  <c r="AE40"/>
  <c r="AD40"/>
  <c r="AJ40" s="1"/>
  <c r="AG40"/>
  <c r="AF40"/>
  <c r="AH40"/>
  <c r="AE5"/>
  <c r="AD5"/>
  <c r="AF5"/>
  <c r="AG5"/>
  <c r="AH5"/>
  <c r="AE7"/>
  <c r="AD7"/>
  <c r="AJ7" s="1"/>
  <c r="AF7"/>
  <c r="AG7"/>
  <c r="AH7"/>
  <c r="AC15"/>
  <c r="AI15" s="1"/>
  <c r="AE14"/>
  <c r="AD14"/>
  <c r="AG14"/>
  <c r="AF14"/>
  <c r="AH14"/>
  <c r="AE16"/>
  <c r="AD16"/>
  <c r="AH16"/>
  <c r="AG16"/>
  <c r="AF16"/>
  <c r="AI31"/>
  <c r="AC41"/>
  <c r="AE28"/>
  <c r="AD28"/>
  <c r="AF28"/>
  <c r="AG28"/>
  <c r="AH28"/>
  <c r="AE30"/>
  <c r="AD30"/>
  <c r="AH30"/>
  <c r="AG30"/>
  <c r="AF30"/>
  <c r="AE39"/>
  <c r="AD39"/>
  <c r="AH39"/>
  <c r="AG39"/>
  <c r="AF39"/>
  <c r="AA40"/>
  <c r="AB38"/>
  <c r="Z40"/>
  <c r="Y42"/>
  <c r="AA38"/>
  <c r="Z42"/>
  <c r="Y40"/>
  <c r="AC40" s="1"/>
  <c r="AA39"/>
  <c r="AC39" s="1"/>
  <c r="AA42"/>
  <c r="AC71" i="5"/>
  <c r="AE5"/>
  <c r="AH27"/>
  <c r="AG70"/>
  <c r="AE26" i="3"/>
  <c r="AE71"/>
  <c r="AE52"/>
  <c r="AE49"/>
  <c r="AE48"/>
  <c r="AD29" i="1"/>
  <c r="AG18" i="5"/>
  <c r="AC73"/>
  <c r="AH28" i="3"/>
  <c r="AC51" i="6"/>
  <c r="AC58" i="5"/>
  <c r="AC59"/>
  <c r="AE73"/>
  <c r="AE50" i="3"/>
  <c r="AC72"/>
  <c r="AC15" i="5"/>
  <c r="AC36"/>
  <c r="AC37"/>
  <c r="AC74" i="3"/>
  <c r="AH50" i="6"/>
  <c r="AG7" i="5"/>
  <c r="AF28"/>
  <c r="AH29" i="3"/>
  <c r="AE51"/>
  <c r="AH73"/>
  <c r="AG26" i="1"/>
  <c r="AC5" i="5"/>
  <c r="AD27"/>
  <c r="AH70" i="3"/>
  <c r="AC51"/>
  <c r="AH30"/>
  <c r="AH60" i="6"/>
  <c r="AF15" i="5"/>
  <c r="AG40" i="3"/>
  <c r="AH61" i="6"/>
  <c r="AH4" i="5"/>
  <c r="AE4"/>
  <c r="AC4"/>
  <c r="AC14"/>
  <c r="AD14"/>
  <c r="AC39"/>
  <c r="AH72"/>
  <c r="AE72"/>
  <c r="AG72"/>
  <c r="AH74"/>
  <c r="AE74"/>
  <c r="AG81"/>
  <c r="AG82"/>
  <c r="AC27" i="3"/>
  <c r="AH52" i="6"/>
  <c r="AC52"/>
  <c r="AC62"/>
  <c r="AC50"/>
  <c r="AH58"/>
  <c r="AG62"/>
  <c r="AG4" i="5"/>
  <c r="AH6"/>
  <c r="AE6"/>
  <c r="AG6"/>
  <c r="AC7"/>
  <c r="AH14"/>
  <c r="AG26"/>
  <c r="AF29"/>
  <c r="AC38"/>
  <c r="AC40"/>
  <c r="AF48"/>
  <c r="AH70"/>
  <c r="AE70"/>
  <c r="AE71"/>
  <c r="AG74"/>
  <c r="AC74"/>
  <c r="AC84"/>
  <c r="AC83"/>
  <c r="AC72"/>
  <c r="AC82"/>
  <c r="AG80"/>
  <c r="AG84"/>
  <c r="AC26" i="3"/>
  <c r="AH27"/>
  <c r="AG27"/>
  <c r="AE27"/>
  <c r="AE28"/>
  <c r="AE29"/>
  <c r="AE30"/>
  <c r="AC36"/>
  <c r="AC37"/>
  <c r="AE37"/>
  <c r="AE38"/>
  <c r="AE40"/>
  <c r="AC48"/>
  <c r="AC50"/>
  <c r="AC52"/>
  <c r="AC61"/>
  <c r="AG52"/>
  <c r="AC60"/>
  <c r="AG70"/>
  <c r="AC71"/>
  <c r="AF48" i="6"/>
  <c r="AF49"/>
  <c r="AH51"/>
  <c r="AC48"/>
  <c r="AG61"/>
  <c r="AC58"/>
  <c r="AC49"/>
  <c r="AH59"/>
  <c r="AH5" i="5"/>
  <c r="AG5"/>
  <c r="AC6"/>
  <c r="AH7"/>
  <c r="AH8"/>
  <c r="AC8"/>
  <c r="AG8"/>
  <c r="AC18"/>
  <c r="AH18"/>
  <c r="AE8"/>
  <c r="AD17"/>
  <c r="AF16"/>
  <c r="AH26"/>
  <c r="AC26"/>
  <c r="AE26"/>
  <c r="AC28"/>
  <c r="AF30"/>
  <c r="AC62"/>
  <c r="AC70"/>
  <c r="AH71"/>
  <c r="AG71"/>
  <c r="AH73"/>
  <c r="AG73"/>
  <c r="AC80"/>
  <c r="AC81"/>
  <c r="AG83"/>
  <c r="AH26" i="3"/>
  <c r="AG26"/>
  <c r="AG28"/>
  <c r="AC29"/>
  <c r="AG29"/>
  <c r="AG30"/>
  <c r="AC39"/>
  <c r="AE36"/>
  <c r="AE39"/>
  <c r="AH48"/>
  <c r="AG48"/>
  <c r="AC49"/>
  <c r="AC70"/>
  <c r="AE70"/>
  <c r="AH71"/>
  <c r="AG71"/>
  <c r="AC80"/>
  <c r="AC81"/>
  <c r="AG83"/>
  <c r="AH29" i="1"/>
  <c r="AH72" i="3"/>
  <c r="AC73"/>
  <c r="AH74"/>
  <c r="AC84"/>
  <c r="AC83"/>
  <c r="AC82"/>
  <c r="AG80"/>
  <c r="AG81"/>
  <c r="AG82"/>
  <c r="AG84"/>
  <c r="AD30" i="1"/>
  <c r="AH30"/>
  <c r="AC40"/>
  <c r="AC38"/>
  <c r="AC26"/>
  <c r="AG27"/>
  <c r="AG40"/>
  <c r="AC36"/>
  <c r="AC27"/>
  <c r="AH36"/>
  <c r="AE36"/>
  <c r="AE40"/>
  <c r="AC37"/>
  <c r="AC39"/>
  <c r="AD26"/>
  <c r="AF26"/>
  <c r="AH26"/>
  <c r="AD27"/>
  <c r="AF27"/>
  <c r="AH27"/>
  <c r="AG28"/>
  <c r="AE28"/>
  <c r="AD28"/>
  <c r="AH28"/>
  <c r="AC29"/>
  <c r="AC30"/>
  <c r="AE37"/>
  <c r="AG38"/>
  <c r="AH39"/>
  <c r="AG39"/>
  <c r="AH40"/>
  <c r="AE26"/>
  <c r="AE27"/>
  <c r="AC28"/>
  <c r="AF28"/>
  <c r="AG29"/>
  <c r="AE29"/>
  <c r="AF29"/>
  <c r="AG30"/>
  <c r="AE30"/>
  <c r="AF30"/>
  <c r="AG36"/>
  <c r="AH37"/>
  <c r="AG37"/>
  <c r="AH38"/>
  <c r="AE38"/>
  <c r="AE39"/>
  <c r="AD36"/>
  <c r="AF36"/>
  <c r="AD37"/>
  <c r="AF37"/>
  <c r="AD38"/>
  <c r="AF38"/>
  <c r="AD39"/>
  <c r="AF39"/>
  <c r="AD40"/>
  <c r="AF40"/>
  <c r="AF60" i="3"/>
  <c r="AC28"/>
  <c r="AC30"/>
  <c r="AC40"/>
  <c r="AC38"/>
  <c r="AF36"/>
  <c r="AF37"/>
  <c r="AF38"/>
  <c r="AF39"/>
  <c r="AH40"/>
  <c r="AC62"/>
  <c r="AE58"/>
  <c r="AF58"/>
  <c r="AE59"/>
  <c r="AD59"/>
  <c r="AH59"/>
  <c r="AE61"/>
  <c r="AF61"/>
  <c r="AE62"/>
  <c r="AF62"/>
  <c r="AD36"/>
  <c r="AH36"/>
  <c r="AD37"/>
  <c r="AH37"/>
  <c r="AD38"/>
  <c r="AH38"/>
  <c r="AD39"/>
  <c r="AH39"/>
  <c r="AD40"/>
  <c r="AF40"/>
  <c r="AD26"/>
  <c r="AF26"/>
  <c r="AD27"/>
  <c r="AF27"/>
  <c r="AD28"/>
  <c r="AF28"/>
  <c r="AD29"/>
  <c r="AF29"/>
  <c r="AD30"/>
  <c r="AF30"/>
  <c r="AG36"/>
  <c r="AG37"/>
  <c r="AG38"/>
  <c r="AG39"/>
  <c r="AD48"/>
  <c r="AF48"/>
  <c r="AH49"/>
  <c r="AF49"/>
  <c r="AD49"/>
  <c r="AG49"/>
  <c r="AH50"/>
  <c r="AG50"/>
  <c r="AH51"/>
  <c r="AG51"/>
  <c r="AH52"/>
  <c r="AG62"/>
  <c r="AC58"/>
  <c r="AC59"/>
  <c r="AD58"/>
  <c r="AH58"/>
  <c r="AF59"/>
  <c r="AE60"/>
  <c r="AD60"/>
  <c r="AH60"/>
  <c r="AD61"/>
  <c r="AJ61" s="1"/>
  <c r="AH61"/>
  <c r="AD62"/>
  <c r="AJ62" s="1"/>
  <c r="AH62"/>
  <c r="AE72"/>
  <c r="AG72"/>
  <c r="AE73"/>
  <c r="AG73"/>
  <c r="AE74"/>
  <c r="AG74"/>
  <c r="AD80"/>
  <c r="AF80"/>
  <c r="AH80"/>
  <c r="AD81"/>
  <c r="AF81"/>
  <c r="AH81"/>
  <c r="AD82"/>
  <c r="AF82"/>
  <c r="AH82"/>
  <c r="AD83"/>
  <c r="AF83"/>
  <c r="AH83"/>
  <c r="AD84"/>
  <c r="AF84"/>
  <c r="AH84"/>
  <c r="AD50"/>
  <c r="AF50"/>
  <c r="AD51"/>
  <c r="AF51"/>
  <c r="AD52"/>
  <c r="AF52"/>
  <c r="AG58"/>
  <c r="AG59"/>
  <c r="AG60"/>
  <c r="AG61"/>
  <c r="AD70"/>
  <c r="AF70"/>
  <c r="AD71"/>
  <c r="AF71"/>
  <c r="AD72"/>
  <c r="AF72"/>
  <c r="AD73"/>
  <c r="AF73"/>
  <c r="AD74"/>
  <c r="AF74"/>
  <c r="AE80"/>
  <c r="AE81"/>
  <c r="AE82"/>
  <c r="AE83"/>
  <c r="AE84"/>
  <c r="AI74" i="5"/>
  <c r="AI80"/>
  <c r="AI81"/>
  <c r="AD80"/>
  <c r="AF80"/>
  <c r="AH80"/>
  <c r="AD81"/>
  <c r="AF81"/>
  <c r="AH81"/>
  <c r="AD82"/>
  <c r="AF82"/>
  <c r="AH82"/>
  <c r="AD83"/>
  <c r="AF83"/>
  <c r="AH83"/>
  <c r="AD84"/>
  <c r="AF84"/>
  <c r="AH84"/>
  <c r="AD70"/>
  <c r="AF70"/>
  <c r="AD71"/>
  <c r="AJ71" s="1"/>
  <c r="AF71"/>
  <c r="AD72"/>
  <c r="AF72"/>
  <c r="AD73"/>
  <c r="AJ73" s="1"/>
  <c r="AF73"/>
  <c r="AD74"/>
  <c r="AF74"/>
  <c r="AE80"/>
  <c r="AE81"/>
  <c r="AE82"/>
  <c r="AE83"/>
  <c r="AE84"/>
  <c r="AD4"/>
  <c r="AF4"/>
  <c r="AD5"/>
  <c r="AJ5" s="1"/>
  <c r="AF5"/>
  <c r="AD6"/>
  <c r="AF6"/>
  <c r="AE7"/>
  <c r="AC17"/>
  <c r="AC16"/>
  <c r="AE14"/>
  <c r="AF14"/>
  <c r="AE15"/>
  <c r="AD15"/>
  <c r="AH15"/>
  <c r="AE17"/>
  <c r="AF17"/>
  <c r="AE18"/>
  <c r="AF18"/>
  <c r="AI38"/>
  <c r="AE16"/>
  <c r="AD16"/>
  <c r="AH16"/>
  <c r="AH17"/>
  <c r="AD18"/>
  <c r="AG29"/>
  <c r="AE29"/>
  <c r="AH29"/>
  <c r="AD29"/>
  <c r="AG30"/>
  <c r="AE30"/>
  <c r="AH30"/>
  <c r="AD30"/>
  <c r="AE40"/>
  <c r="AG39"/>
  <c r="AG38"/>
  <c r="AE37"/>
  <c r="AE36"/>
  <c r="AG40"/>
  <c r="AE39"/>
  <c r="AE38"/>
  <c r="AG37"/>
  <c r="AG36"/>
  <c r="AC27"/>
  <c r="AI37"/>
  <c r="AI39"/>
  <c r="AI40"/>
  <c r="AH37"/>
  <c r="AH38"/>
  <c r="AG49"/>
  <c r="AE49"/>
  <c r="AF49"/>
  <c r="AG50"/>
  <c r="AE50"/>
  <c r="AF50"/>
  <c r="AG51"/>
  <c r="AE51"/>
  <c r="AF51"/>
  <c r="AG52"/>
  <c r="AE52"/>
  <c r="AF52"/>
  <c r="AC48"/>
  <c r="AE61"/>
  <c r="AG60"/>
  <c r="AE60"/>
  <c r="AG59"/>
  <c r="AE59"/>
  <c r="AC49"/>
  <c r="AE58"/>
  <c r="AH60"/>
  <c r="AG61"/>
  <c r="AG62"/>
  <c r="AD7"/>
  <c r="AF7"/>
  <c r="AD8"/>
  <c r="AF8"/>
  <c r="AG14"/>
  <c r="AG15"/>
  <c r="AG16"/>
  <c r="AG17"/>
  <c r="AD26"/>
  <c r="AF26"/>
  <c r="AG27"/>
  <c r="AE27"/>
  <c r="AF27"/>
  <c r="AG28"/>
  <c r="AE28"/>
  <c r="AD28"/>
  <c r="AH28"/>
  <c r="AC29"/>
  <c r="AC30"/>
  <c r="AH36"/>
  <c r="AH39"/>
  <c r="AH40"/>
  <c r="AG48"/>
  <c r="AE48"/>
  <c r="AD48"/>
  <c r="AH48"/>
  <c r="AD49"/>
  <c r="AH49"/>
  <c r="AC50"/>
  <c r="AD50"/>
  <c r="AJ50" s="1"/>
  <c r="AH50"/>
  <c r="AC51"/>
  <c r="AD51"/>
  <c r="AJ51" s="1"/>
  <c r="AH51"/>
  <c r="AC52"/>
  <c r="AD52"/>
  <c r="AH52"/>
  <c r="AH58"/>
  <c r="AG58"/>
  <c r="AH59"/>
  <c r="AC60"/>
  <c r="AC61"/>
  <c r="AD36"/>
  <c r="AJ36" s="1"/>
  <c r="AF36"/>
  <c r="AD37"/>
  <c r="AJ37" s="1"/>
  <c r="AF37"/>
  <c r="AD38"/>
  <c r="AF38"/>
  <c r="AD39"/>
  <c r="AF39"/>
  <c r="AD40"/>
  <c r="AF40"/>
  <c r="AD58"/>
  <c r="AF58"/>
  <c r="AD59"/>
  <c r="AF59"/>
  <c r="AD60"/>
  <c r="AF60"/>
  <c r="AD61"/>
  <c r="AF61"/>
  <c r="AH61"/>
  <c r="AD62"/>
  <c r="AF62"/>
  <c r="AH62"/>
  <c r="AE62"/>
  <c r="AC59" i="6"/>
  <c r="AC60"/>
  <c r="AC61"/>
  <c r="AD48"/>
  <c r="AH48"/>
  <c r="AD49"/>
  <c r="AH49"/>
  <c r="AF50"/>
  <c r="AD51"/>
  <c r="AF52"/>
  <c r="AG58"/>
  <c r="AE60"/>
  <c r="AE48"/>
  <c r="AG48"/>
  <c r="AE49"/>
  <c r="AG49"/>
  <c r="AE50"/>
  <c r="AG50"/>
  <c r="AE51"/>
  <c r="AG51"/>
  <c r="AE52"/>
  <c r="AG52"/>
  <c r="AD58"/>
  <c r="AF58"/>
  <c r="AD59"/>
  <c r="AF59"/>
  <c r="AD60"/>
  <c r="AF60"/>
  <c r="AD61"/>
  <c r="AF61"/>
  <c r="AD62"/>
  <c r="AF62"/>
  <c r="AH62"/>
  <c r="AD50"/>
  <c r="AF51"/>
  <c r="AD52"/>
  <c r="AE58"/>
  <c r="AE59"/>
  <c r="AG59"/>
  <c r="AG60"/>
  <c r="AE61"/>
  <c r="AE6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AJ30" i="3" l="1"/>
  <c r="AJ39" i="9"/>
  <c r="AC38"/>
  <c r="AI16"/>
  <c r="AI18"/>
  <c r="AC42"/>
  <c r="AI17"/>
  <c r="AJ5"/>
  <c r="AJ4"/>
  <c r="AI14"/>
  <c r="AJ4" i="5"/>
  <c r="AJ49"/>
  <c r="AI82"/>
  <c r="AI52" i="6"/>
  <c r="AI50"/>
  <c r="AI48"/>
  <c r="AI49"/>
  <c r="AI83" i="5"/>
  <c r="AJ40"/>
  <c r="AI73"/>
  <c r="AI8"/>
  <c r="AI36"/>
  <c r="AJ26"/>
  <c r="AJ71" i="3"/>
  <c r="AJ61" i="5"/>
  <c r="AJ58"/>
  <c r="AJ39"/>
  <c r="AJ7"/>
  <c r="AJ18"/>
  <c r="AI6"/>
  <c r="AI71"/>
  <c r="AI72"/>
  <c r="AI62" i="6"/>
  <c r="AI70" i="5"/>
  <c r="AI15"/>
  <c r="AJ8"/>
  <c r="AI7"/>
  <c r="AI5"/>
  <c r="AJ40" i="1"/>
  <c r="AJ58" i="3"/>
  <c r="AJ49"/>
  <c r="AJ48"/>
  <c r="AJ26"/>
  <c r="AJ39"/>
  <c r="AI83"/>
  <c r="AI73"/>
  <c r="AI72"/>
  <c r="AJ27"/>
  <c r="AJ40"/>
  <c r="AJ37"/>
  <c r="AI81"/>
  <c r="AI49"/>
  <c r="AJ70"/>
  <c r="AJ52"/>
  <c r="AJ51"/>
  <c r="AI74"/>
  <c r="AI30"/>
  <c r="AJ29" i="1"/>
  <c r="AJ39"/>
  <c r="AI37"/>
  <c r="AJ52" i="6"/>
  <c r="AJ48"/>
  <c r="AJ51"/>
  <c r="AJ49"/>
  <c r="AJ31" i="9"/>
  <c r="AJ30" i="5"/>
  <c r="AJ28"/>
  <c r="AJ52"/>
  <c r="AJ6"/>
  <c r="AJ72"/>
  <c r="AJ48"/>
  <c r="AJ28" i="3"/>
  <c r="AJ72"/>
  <c r="AJ50"/>
  <c r="AI80"/>
  <c r="AI82"/>
  <c r="AI39" i="1"/>
  <c r="AI29" i="5"/>
  <c r="AJ27" i="1"/>
  <c r="AI52" i="3"/>
  <c r="AJ37" i="1"/>
  <c r="AI38"/>
  <c r="AJ60" i="6"/>
  <c r="AI61"/>
  <c r="AI51" i="5"/>
  <c r="AI17"/>
  <c r="AJ74" i="3"/>
  <c r="AI50"/>
  <c r="AJ60" i="5"/>
  <c r="AJ29" i="9"/>
  <c r="AJ50" i="6"/>
  <c r="AJ59" i="5"/>
  <c r="AJ38"/>
  <c r="AJ36" i="1"/>
  <c r="AJ28"/>
  <c r="AJ26"/>
  <c r="AI40"/>
  <c r="AJ74" i="5"/>
  <c r="AJ70"/>
  <c r="AJ73" i="3"/>
  <c r="AI51"/>
  <c r="AJ29"/>
  <c r="AJ30" i="1"/>
  <c r="AI51" i="6"/>
  <c r="AJ28" i="9"/>
  <c r="AJ29" i="5"/>
  <c r="AI38" i="3"/>
  <c r="AJ30" i="9"/>
  <c r="AJ27" i="5"/>
  <c r="AJ16" i="9"/>
  <c r="AJ14"/>
  <c r="AJ17"/>
  <c r="AJ15"/>
  <c r="AJ62" i="6"/>
  <c r="AJ61"/>
  <c r="AJ59"/>
  <c r="AJ58"/>
  <c r="AJ84" i="5"/>
  <c r="AJ82"/>
  <c r="AJ80"/>
  <c r="AJ83"/>
  <c r="AJ81"/>
  <c r="AJ62"/>
  <c r="AJ16"/>
  <c r="AJ15"/>
  <c r="AJ14"/>
  <c r="AJ17"/>
  <c r="AJ83" i="3"/>
  <c r="AJ81"/>
  <c r="AJ59"/>
  <c r="AJ84"/>
  <c r="AJ82"/>
  <c r="AJ80"/>
  <c r="AJ60"/>
  <c r="AJ38"/>
  <c r="AJ36"/>
  <c r="AJ38" i="1"/>
  <c r="AI26" i="3"/>
  <c r="AI70"/>
  <c r="AI48"/>
  <c r="AI4" i="5"/>
  <c r="AI60"/>
  <c r="AI60" i="3"/>
  <c r="AI29"/>
  <c r="AI27"/>
  <c r="AI84"/>
  <c r="AI71"/>
  <c r="AI84" i="5"/>
  <c r="AI30" i="1"/>
  <c r="AI36"/>
  <c r="AI26"/>
  <c r="AI28"/>
  <c r="AI29"/>
  <c r="AI27"/>
  <c r="AI59" i="3"/>
  <c r="AI62"/>
  <c r="AI40"/>
  <c r="AI37"/>
  <c r="AI58"/>
  <c r="AI61"/>
  <c r="AI39"/>
  <c r="AI28"/>
  <c r="AI36"/>
  <c r="AI62" i="5"/>
  <c r="AI59"/>
  <c r="AI58"/>
  <c r="AI27"/>
  <c r="AI16"/>
  <c r="AI18"/>
  <c r="AI14"/>
  <c r="AI26"/>
  <c r="AI61"/>
  <c r="AI52"/>
  <c r="AI50"/>
  <c r="AI30"/>
  <c r="AI49"/>
  <c r="AI48"/>
  <c r="AI28"/>
  <c r="AI59" i="6"/>
  <c r="AI58"/>
  <c r="AI60"/>
  <c r="X40"/>
  <c r="X39"/>
  <c r="X38"/>
  <c r="X37"/>
  <c r="X36"/>
  <c r="X35"/>
  <c r="X30"/>
  <c r="X29"/>
  <c r="X28"/>
  <c r="X27"/>
  <c r="X26"/>
  <c r="X25"/>
  <c r="X18"/>
  <c r="X17"/>
  <c r="X16"/>
  <c r="X15"/>
  <c r="X14"/>
  <c r="X13"/>
  <c r="X8"/>
  <c r="X7"/>
  <c r="X6"/>
  <c r="X5"/>
  <c r="X4"/>
  <c r="X3"/>
  <c r="X62" i="2"/>
  <c r="X61"/>
  <c r="X60"/>
  <c r="X59"/>
  <c r="X58"/>
  <c r="X57"/>
  <c r="X52"/>
  <c r="X51"/>
  <c r="X50"/>
  <c r="X49"/>
  <c r="X48"/>
  <c r="X47"/>
  <c r="X40"/>
  <c r="X39"/>
  <c r="X38"/>
  <c r="X37"/>
  <c r="X36"/>
  <c r="X35"/>
  <c r="X30"/>
  <c r="X29"/>
  <c r="X28"/>
  <c r="X27"/>
  <c r="X26"/>
  <c r="X25"/>
  <c r="X18"/>
  <c r="X17"/>
  <c r="X16"/>
  <c r="X15"/>
  <c r="X14"/>
  <c r="X13"/>
  <c r="X8"/>
  <c r="X7"/>
  <c r="X6"/>
  <c r="X5"/>
  <c r="X4"/>
  <c r="X3"/>
  <c r="AI42" i="9" l="1"/>
  <c r="AI38"/>
  <c r="AI40"/>
  <c r="AI41"/>
  <c r="AI39"/>
  <c r="K43" i="6"/>
  <c r="AB30" s="1"/>
  <c r="J43"/>
  <c r="AB29" s="1"/>
  <c r="K42"/>
  <c r="AB28" s="1"/>
  <c r="J42"/>
  <c r="AB27" s="1"/>
  <c r="K41"/>
  <c r="AB26" s="1"/>
  <c r="J41"/>
  <c r="AA29" s="1"/>
  <c r="K40"/>
  <c r="AA28" s="1"/>
  <c r="J40"/>
  <c r="AA30" s="1"/>
  <c r="K39"/>
  <c r="AA27" s="1"/>
  <c r="J39"/>
  <c r="AA26" s="1"/>
  <c r="K38"/>
  <c r="Z29" s="1"/>
  <c r="J38"/>
  <c r="Z28" s="1"/>
  <c r="K37"/>
  <c r="Z27" s="1"/>
  <c r="J37"/>
  <c r="Z30" s="1"/>
  <c r="K36"/>
  <c r="Z26" s="1"/>
  <c r="J36"/>
  <c r="Y28" s="1"/>
  <c r="K35"/>
  <c r="Y29" s="1"/>
  <c r="J35"/>
  <c r="Y27" s="1"/>
  <c r="K34"/>
  <c r="Y30" s="1"/>
  <c r="J34"/>
  <c r="Y26" s="1"/>
  <c r="V43"/>
  <c r="AB40" s="1"/>
  <c r="U43"/>
  <c r="AB39" s="1"/>
  <c r="P43"/>
  <c r="N43"/>
  <c r="E43"/>
  <c r="C43"/>
  <c r="V42"/>
  <c r="AB38" s="1"/>
  <c r="U42"/>
  <c r="AB37" s="1"/>
  <c r="P42"/>
  <c r="N42"/>
  <c r="E42"/>
  <c r="C42"/>
  <c r="V41"/>
  <c r="AB36" s="1"/>
  <c r="U41"/>
  <c r="AA39" s="1"/>
  <c r="P41"/>
  <c r="N41"/>
  <c r="E41"/>
  <c r="C41"/>
  <c r="V40"/>
  <c r="AA38" s="1"/>
  <c r="U40"/>
  <c r="AA40" s="1"/>
  <c r="P40"/>
  <c r="N40"/>
  <c r="E40"/>
  <c r="C40"/>
  <c r="V39"/>
  <c r="AA37" s="1"/>
  <c r="U39"/>
  <c r="AA36" s="1"/>
  <c r="P39"/>
  <c r="N39"/>
  <c r="E39"/>
  <c r="C39"/>
  <c r="V38"/>
  <c r="Z39" s="1"/>
  <c r="U38"/>
  <c r="Z38" s="1"/>
  <c r="P38"/>
  <c r="N38"/>
  <c r="E38"/>
  <c r="C38"/>
  <c r="V37"/>
  <c r="Z37" s="1"/>
  <c r="U37"/>
  <c r="Z40" s="1"/>
  <c r="P37"/>
  <c r="N37"/>
  <c r="E37"/>
  <c r="C37"/>
  <c r="V36"/>
  <c r="Z36" s="1"/>
  <c r="U36"/>
  <c r="Y38" s="1"/>
  <c r="P36"/>
  <c r="N36"/>
  <c r="E36"/>
  <c r="C36"/>
  <c r="V35"/>
  <c r="Y39" s="1"/>
  <c r="U35"/>
  <c r="Y37" s="1"/>
  <c r="P35"/>
  <c r="N35"/>
  <c r="E35"/>
  <c r="C35"/>
  <c r="V34"/>
  <c r="Y40" s="1"/>
  <c r="U34"/>
  <c r="P34"/>
  <c r="N34"/>
  <c r="E34"/>
  <c r="C34"/>
  <c r="V21"/>
  <c r="AB18" s="1"/>
  <c r="U21"/>
  <c r="AB17" s="1"/>
  <c r="P21"/>
  <c r="N21"/>
  <c r="K21"/>
  <c r="AB8" s="1"/>
  <c r="J21"/>
  <c r="AB7" s="1"/>
  <c r="V20"/>
  <c r="AB16" s="1"/>
  <c r="U20"/>
  <c r="AB15" s="1"/>
  <c r="P20"/>
  <c r="N20"/>
  <c r="K20"/>
  <c r="AB6" s="1"/>
  <c r="J20"/>
  <c r="AB5" s="1"/>
  <c r="V19"/>
  <c r="AB14" s="1"/>
  <c r="U19"/>
  <c r="AA17" s="1"/>
  <c r="P19"/>
  <c r="N19"/>
  <c r="K19"/>
  <c r="AB4" s="1"/>
  <c r="J19"/>
  <c r="AA7" s="1"/>
  <c r="V18"/>
  <c r="AA16" s="1"/>
  <c r="U18"/>
  <c r="AA18" s="1"/>
  <c r="P18"/>
  <c r="N18"/>
  <c r="K18"/>
  <c r="AA6" s="1"/>
  <c r="J18"/>
  <c r="AA8" s="1"/>
  <c r="V17"/>
  <c r="AA15" s="1"/>
  <c r="U17"/>
  <c r="AA14" s="1"/>
  <c r="P17"/>
  <c r="N17"/>
  <c r="K17"/>
  <c r="AA5" s="1"/>
  <c r="J17"/>
  <c r="AA4" s="1"/>
  <c r="V16"/>
  <c r="Z17" s="1"/>
  <c r="U16"/>
  <c r="Z16" s="1"/>
  <c r="P16"/>
  <c r="N16"/>
  <c r="K16"/>
  <c r="Z7" s="1"/>
  <c r="J16"/>
  <c r="Z6" s="1"/>
  <c r="V15"/>
  <c r="Z15" s="1"/>
  <c r="U15"/>
  <c r="Z18" s="1"/>
  <c r="P15"/>
  <c r="N15"/>
  <c r="K15"/>
  <c r="Z5" s="1"/>
  <c r="J15"/>
  <c r="Z8" s="1"/>
  <c r="V14"/>
  <c r="Z14" s="1"/>
  <c r="U14"/>
  <c r="Y16" s="1"/>
  <c r="P14"/>
  <c r="N14"/>
  <c r="K14"/>
  <c r="Z4" s="1"/>
  <c r="J14"/>
  <c r="Y6" s="1"/>
  <c r="V13"/>
  <c r="Y17" s="1"/>
  <c r="U13"/>
  <c r="Y15" s="1"/>
  <c r="P13"/>
  <c r="N13"/>
  <c r="K13"/>
  <c r="Y7" s="1"/>
  <c r="J13"/>
  <c r="Y5" s="1"/>
  <c r="V12"/>
  <c r="Y18" s="1"/>
  <c r="U12"/>
  <c r="Y14" s="1"/>
  <c r="P12"/>
  <c r="N12"/>
  <c r="K12"/>
  <c r="Y8" s="1"/>
  <c r="J12"/>
  <c r="Y4" s="1"/>
  <c r="AC5" l="1"/>
  <c r="AC6"/>
  <c r="AC28"/>
  <c r="AC15"/>
  <c r="AC27"/>
  <c r="AC14"/>
  <c r="AC4"/>
  <c r="AC26"/>
  <c r="AC16"/>
  <c r="AF15"/>
  <c r="AE15"/>
  <c r="AE18"/>
  <c r="AE17"/>
  <c r="AG14"/>
  <c r="AG16"/>
  <c r="AG18"/>
  <c r="AF17"/>
  <c r="AD14"/>
  <c r="AD15"/>
  <c r="AJ15" s="1"/>
  <c r="AE16"/>
  <c r="AE14"/>
  <c r="AG15"/>
  <c r="AG17"/>
  <c r="AF16"/>
  <c r="AF18"/>
  <c r="AH14"/>
  <c r="AH15"/>
  <c r="AH16"/>
  <c r="AH17"/>
  <c r="AH18"/>
  <c r="AD16"/>
  <c r="AJ16" s="1"/>
  <c r="AD18"/>
  <c r="AJ18" s="1"/>
  <c r="AD17"/>
  <c r="AJ17" s="1"/>
  <c r="AF14"/>
  <c r="AE39"/>
  <c r="AE38"/>
  <c r="AD37"/>
  <c r="AD39"/>
  <c r="AE37"/>
  <c r="AE36"/>
  <c r="AE40"/>
  <c r="AD36"/>
  <c r="AD38"/>
  <c r="AD40"/>
  <c r="AC8"/>
  <c r="AC18"/>
  <c r="AC7"/>
  <c r="AC17"/>
  <c r="AC30"/>
  <c r="AC29"/>
  <c r="AG30"/>
  <c r="AG29"/>
  <c r="AG28"/>
  <c r="AG27"/>
  <c r="AG26"/>
  <c r="AF26"/>
  <c r="AF28"/>
  <c r="AF30"/>
  <c r="AH26"/>
  <c r="AH27"/>
  <c r="AH28"/>
  <c r="AH29"/>
  <c r="AH30"/>
  <c r="AE27"/>
  <c r="AE29"/>
  <c r="AF27"/>
  <c r="AF29"/>
  <c r="AD26"/>
  <c r="AD27"/>
  <c r="AD28"/>
  <c r="AD29"/>
  <c r="AD30"/>
  <c r="AE26"/>
  <c r="AE28"/>
  <c r="AE30"/>
  <c r="AG8"/>
  <c r="AG7"/>
  <c r="AG6"/>
  <c r="AG5"/>
  <c r="AG4"/>
  <c r="AF4"/>
  <c r="AF6"/>
  <c r="AF8"/>
  <c r="AH4"/>
  <c r="AH5"/>
  <c r="AH6"/>
  <c r="AH7"/>
  <c r="AH8"/>
  <c r="AE5"/>
  <c r="AE7"/>
  <c r="AF5"/>
  <c r="AF7"/>
  <c r="AD4"/>
  <c r="AD5"/>
  <c r="AD6"/>
  <c r="AD7"/>
  <c r="AD8"/>
  <c r="AE4"/>
  <c r="AE6"/>
  <c r="AE8"/>
  <c r="AC38"/>
  <c r="AC39"/>
  <c r="AC37"/>
  <c r="AC40"/>
  <c r="Y36"/>
  <c r="AC36" s="1"/>
  <c r="AF36"/>
  <c r="AF40"/>
  <c r="AG37"/>
  <c r="AH37"/>
  <c r="AH39"/>
  <c r="AF37"/>
  <c r="AG38"/>
  <c r="AF38"/>
  <c r="AG39"/>
  <c r="AH36"/>
  <c r="AH38"/>
  <c r="AH40"/>
  <c r="AF39"/>
  <c r="AG36"/>
  <c r="AG40"/>
  <c r="AI7" l="1"/>
  <c r="AI17"/>
  <c r="AJ27"/>
  <c r="AI5"/>
  <c r="AI29"/>
  <c r="AJ36"/>
  <c r="AJ26"/>
  <c r="AJ40"/>
  <c r="AJ8"/>
  <c r="AI40"/>
  <c r="AJ7"/>
  <c r="AJ30"/>
  <c r="AJ6"/>
  <c r="AJ29"/>
  <c r="AJ5"/>
  <c r="AJ28"/>
  <c r="AJ4"/>
  <c r="AJ39"/>
  <c r="AJ14"/>
  <c r="AJ38"/>
  <c r="AJ37"/>
  <c r="AI18"/>
  <c r="AI16"/>
  <c r="AI28"/>
  <c r="AI26"/>
  <c r="AI30"/>
  <c r="AI8"/>
  <c r="AI6"/>
  <c r="AI14"/>
  <c r="AI27"/>
  <c r="AI15"/>
  <c r="AI4"/>
  <c r="AI36"/>
  <c r="AI37"/>
  <c r="AI38"/>
  <c r="AI39"/>
  <c r="V65" i="2"/>
  <c r="AB62" s="1"/>
  <c r="U65"/>
  <c r="AB61" s="1"/>
  <c r="P65"/>
  <c r="N65"/>
  <c r="K65"/>
  <c r="AB52" s="1"/>
  <c r="J65"/>
  <c r="AB51" s="1"/>
  <c r="E65"/>
  <c r="C65"/>
  <c r="V64"/>
  <c r="AB60" s="1"/>
  <c r="U64"/>
  <c r="AB59" s="1"/>
  <c r="P64"/>
  <c r="N64"/>
  <c r="K64"/>
  <c r="AB50" s="1"/>
  <c r="J64"/>
  <c r="AB49" s="1"/>
  <c r="E64"/>
  <c r="C64"/>
  <c r="V63"/>
  <c r="AB58" s="1"/>
  <c r="U63"/>
  <c r="AA61" s="1"/>
  <c r="P63"/>
  <c r="N63"/>
  <c r="K63"/>
  <c r="AB48" s="1"/>
  <c r="J63"/>
  <c r="AA51" s="1"/>
  <c r="E63"/>
  <c r="C63"/>
  <c r="V62"/>
  <c r="AA60" s="1"/>
  <c r="U62"/>
  <c r="AA62" s="1"/>
  <c r="P62"/>
  <c r="N62"/>
  <c r="K62"/>
  <c r="AA50" s="1"/>
  <c r="J62"/>
  <c r="AA52" s="1"/>
  <c r="E62"/>
  <c r="C62"/>
  <c r="V61"/>
  <c r="AA59" s="1"/>
  <c r="U61"/>
  <c r="AA58" s="1"/>
  <c r="P61"/>
  <c r="N61"/>
  <c r="K61"/>
  <c r="AA49" s="1"/>
  <c r="J61"/>
  <c r="AA48" s="1"/>
  <c r="E61"/>
  <c r="C61"/>
  <c r="V60"/>
  <c r="Z61" s="1"/>
  <c r="U60"/>
  <c r="Z60" s="1"/>
  <c r="P60"/>
  <c r="N60"/>
  <c r="K60"/>
  <c r="Z51" s="1"/>
  <c r="J60"/>
  <c r="Z50" s="1"/>
  <c r="E60"/>
  <c r="C60"/>
  <c r="V59"/>
  <c r="Z59" s="1"/>
  <c r="U59"/>
  <c r="Z62" s="1"/>
  <c r="P59"/>
  <c r="N59"/>
  <c r="K59"/>
  <c r="Z49" s="1"/>
  <c r="J59"/>
  <c r="Z52" s="1"/>
  <c r="E59"/>
  <c r="C59"/>
  <c r="V58"/>
  <c r="Z58" s="1"/>
  <c r="U58"/>
  <c r="Y60" s="1"/>
  <c r="P58"/>
  <c r="N58"/>
  <c r="K58"/>
  <c r="Z48" s="1"/>
  <c r="J58"/>
  <c r="Y50" s="1"/>
  <c r="E58"/>
  <c r="C58"/>
  <c r="V57"/>
  <c r="Y61" s="1"/>
  <c r="U57"/>
  <c r="Y59" s="1"/>
  <c r="P57"/>
  <c r="N57"/>
  <c r="K57"/>
  <c r="Y51" s="1"/>
  <c r="J57"/>
  <c r="Y49" s="1"/>
  <c r="E57"/>
  <c r="C57"/>
  <c r="V56"/>
  <c r="Y62" s="1"/>
  <c r="U56"/>
  <c r="Y58" s="1"/>
  <c r="P56"/>
  <c r="N56"/>
  <c r="K56"/>
  <c r="Y52" s="1"/>
  <c r="J56"/>
  <c r="Y48" s="1"/>
  <c r="E56"/>
  <c r="C56"/>
  <c r="V43"/>
  <c r="AB40" s="1"/>
  <c r="U43"/>
  <c r="AB39" s="1"/>
  <c r="P43"/>
  <c r="N43"/>
  <c r="K43"/>
  <c r="AB30" s="1"/>
  <c r="J43"/>
  <c r="AB29" s="1"/>
  <c r="E43"/>
  <c r="C43"/>
  <c r="V42"/>
  <c r="AB38" s="1"/>
  <c r="U42"/>
  <c r="AB37" s="1"/>
  <c r="P42"/>
  <c r="N42"/>
  <c r="K42"/>
  <c r="AB28" s="1"/>
  <c r="J42"/>
  <c r="AB27" s="1"/>
  <c r="E42"/>
  <c r="C42"/>
  <c r="V41"/>
  <c r="AB36" s="1"/>
  <c r="U41"/>
  <c r="AA39" s="1"/>
  <c r="P41"/>
  <c r="N41"/>
  <c r="K41"/>
  <c r="AB26" s="1"/>
  <c r="J41"/>
  <c r="AA29" s="1"/>
  <c r="E41"/>
  <c r="C41"/>
  <c r="V40"/>
  <c r="AA38" s="1"/>
  <c r="U40"/>
  <c r="AA40" s="1"/>
  <c r="P40"/>
  <c r="N40"/>
  <c r="K40"/>
  <c r="AA28" s="1"/>
  <c r="J40"/>
  <c r="AA30" s="1"/>
  <c r="E40"/>
  <c r="C40"/>
  <c r="V39"/>
  <c r="AA37" s="1"/>
  <c r="U39"/>
  <c r="AA36" s="1"/>
  <c r="P39"/>
  <c r="N39"/>
  <c r="K39"/>
  <c r="AA27" s="1"/>
  <c r="J39"/>
  <c r="AA26" s="1"/>
  <c r="E39"/>
  <c r="C39"/>
  <c r="V38"/>
  <c r="Z39" s="1"/>
  <c r="U38"/>
  <c r="Z38" s="1"/>
  <c r="P38"/>
  <c r="N38"/>
  <c r="K38"/>
  <c r="Z29" s="1"/>
  <c r="J38"/>
  <c r="Z28" s="1"/>
  <c r="E38"/>
  <c r="C38"/>
  <c r="V37"/>
  <c r="Z37" s="1"/>
  <c r="U37"/>
  <c r="Z40" s="1"/>
  <c r="P37"/>
  <c r="N37"/>
  <c r="K37"/>
  <c r="Z27" s="1"/>
  <c r="J37"/>
  <c r="Z30" s="1"/>
  <c r="E37"/>
  <c r="C37"/>
  <c r="V36"/>
  <c r="Z36" s="1"/>
  <c r="U36"/>
  <c r="Y38" s="1"/>
  <c r="P36"/>
  <c r="N36"/>
  <c r="K36"/>
  <c r="Z26" s="1"/>
  <c r="J36"/>
  <c r="Y28" s="1"/>
  <c r="E36"/>
  <c r="C36"/>
  <c r="V35"/>
  <c r="Y39" s="1"/>
  <c r="U35"/>
  <c r="Y37" s="1"/>
  <c r="P35"/>
  <c r="N35"/>
  <c r="K35"/>
  <c r="Y29" s="1"/>
  <c r="J35"/>
  <c r="Y27" s="1"/>
  <c r="E35"/>
  <c r="C35"/>
  <c r="V34"/>
  <c r="Y40" s="1"/>
  <c r="U34"/>
  <c r="Y36" s="1"/>
  <c r="P34"/>
  <c r="N34"/>
  <c r="K34"/>
  <c r="Y30" s="1"/>
  <c r="J34"/>
  <c r="Y26" s="1"/>
  <c r="E34"/>
  <c r="C34"/>
  <c r="V21"/>
  <c r="AB18" s="1"/>
  <c r="U21"/>
  <c r="AB17" s="1"/>
  <c r="P21"/>
  <c r="N21"/>
  <c r="K21"/>
  <c r="AB8" s="1"/>
  <c r="J21"/>
  <c r="AB7" s="1"/>
  <c r="E21"/>
  <c r="C21"/>
  <c r="V20"/>
  <c r="AB16" s="1"/>
  <c r="U20"/>
  <c r="AB15" s="1"/>
  <c r="P20"/>
  <c r="N20"/>
  <c r="K20"/>
  <c r="AB6" s="1"/>
  <c r="J20"/>
  <c r="AB5" s="1"/>
  <c r="E20"/>
  <c r="C20"/>
  <c r="V19"/>
  <c r="AB14" s="1"/>
  <c r="U19"/>
  <c r="AA17" s="1"/>
  <c r="P19"/>
  <c r="N19"/>
  <c r="K19"/>
  <c r="AB4" s="1"/>
  <c r="J19"/>
  <c r="AA7" s="1"/>
  <c r="E19"/>
  <c r="C19"/>
  <c r="V18"/>
  <c r="AA16" s="1"/>
  <c r="U18"/>
  <c r="AA18" s="1"/>
  <c r="P18"/>
  <c r="N18"/>
  <c r="K18"/>
  <c r="AA6" s="1"/>
  <c r="J18"/>
  <c r="AA8" s="1"/>
  <c r="E18"/>
  <c r="C18"/>
  <c r="V17"/>
  <c r="AA15" s="1"/>
  <c r="U17"/>
  <c r="AA14" s="1"/>
  <c r="P17"/>
  <c r="N17"/>
  <c r="K17"/>
  <c r="AA5" s="1"/>
  <c r="J17"/>
  <c r="AA4" s="1"/>
  <c r="E17"/>
  <c r="C17"/>
  <c r="V16"/>
  <c r="Z17" s="1"/>
  <c r="U16"/>
  <c r="Z16" s="1"/>
  <c r="P16"/>
  <c r="N16"/>
  <c r="K16"/>
  <c r="Z7" s="1"/>
  <c r="J16"/>
  <c r="Z6" s="1"/>
  <c r="E16"/>
  <c r="C16"/>
  <c r="V15"/>
  <c r="Z15" s="1"/>
  <c r="U15"/>
  <c r="Z18" s="1"/>
  <c r="P15"/>
  <c r="N15"/>
  <c r="K15"/>
  <c r="Z5" s="1"/>
  <c r="J15"/>
  <c r="Z8" s="1"/>
  <c r="E15"/>
  <c r="C15"/>
  <c r="V14"/>
  <c r="Z14" s="1"/>
  <c r="U14"/>
  <c r="Y16" s="1"/>
  <c r="P14"/>
  <c r="N14"/>
  <c r="K14"/>
  <c r="Z4" s="1"/>
  <c r="J14"/>
  <c r="Y6" s="1"/>
  <c r="E14"/>
  <c r="C14"/>
  <c r="V13"/>
  <c r="Y17" s="1"/>
  <c r="U13"/>
  <c r="Y15" s="1"/>
  <c r="P13"/>
  <c r="N13"/>
  <c r="K13"/>
  <c r="Y7" s="1"/>
  <c r="J13"/>
  <c r="Y5" s="1"/>
  <c r="E13"/>
  <c r="C13"/>
  <c r="V12"/>
  <c r="Y18" s="1"/>
  <c r="U12"/>
  <c r="Y14" s="1"/>
  <c r="P12"/>
  <c r="N12"/>
  <c r="K12"/>
  <c r="Y8" s="1"/>
  <c r="J12"/>
  <c r="Y4" s="1"/>
  <c r="E12"/>
  <c r="C12"/>
  <c r="AC4" l="1"/>
  <c r="AC5"/>
  <c r="AC6"/>
  <c r="AC26"/>
  <c r="AC27"/>
  <c r="AC28"/>
  <c r="AC48"/>
  <c r="AC49"/>
  <c r="AC50"/>
  <c r="AC14"/>
  <c r="AC15"/>
  <c r="AC36"/>
  <c r="AC37"/>
  <c r="AC38"/>
  <c r="AC58"/>
  <c r="AC59"/>
  <c r="AC60"/>
  <c r="AC16"/>
  <c r="AE36"/>
  <c r="AE40"/>
  <c r="AE39"/>
  <c r="AE38"/>
  <c r="AE37"/>
  <c r="AF40"/>
  <c r="AG40"/>
  <c r="AH36"/>
  <c r="AH37"/>
  <c r="AH38"/>
  <c r="AH39"/>
  <c r="AH40"/>
  <c r="AF38"/>
  <c r="AG36"/>
  <c r="AG38"/>
  <c r="AF37"/>
  <c r="AG39"/>
  <c r="AD36"/>
  <c r="AJ36" s="1"/>
  <c r="AD37"/>
  <c r="AD38"/>
  <c r="AJ38" s="1"/>
  <c r="AD39"/>
  <c r="AJ39" s="1"/>
  <c r="AD40"/>
  <c r="AJ40" s="1"/>
  <c r="AF36"/>
  <c r="AF39"/>
  <c r="AG37"/>
  <c r="AE60"/>
  <c r="AE61"/>
  <c r="AE58"/>
  <c r="AE62"/>
  <c r="AE59"/>
  <c r="AF61"/>
  <c r="AG59"/>
  <c r="AG61"/>
  <c r="AD58"/>
  <c r="AD59"/>
  <c r="AD60"/>
  <c r="AJ60" s="1"/>
  <c r="AD61"/>
  <c r="AJ61" s="1"/>
  <c r="AD62"/>
  <c r="AF59"/>
  <c r="AG58"/>
  <c r="AF58"/>
  <c r="AF62"/>
  <c r="AG60"/>
  <c r="AG62"/>
  <c r="AH58"/>
  <c r="AH59"/>
  <c r="AH60"/>
  <c r="AH61"/>
  <c r="AH62"/>
  <c r="AF60"/>
  <c r="AG17"/>
  <c r="AG16"/>
  <c r="AG15"/>
  <c r="AG14"/>
  <c r="AE15"/>
  <c r="AE17"/>
  <c r="AE14"/>
  <c r="AE16"/>
  <c r="AE18"/>
  <c r="AF15"/>
  <c r="AF17"/>
  <c r="AG18"/>
  <c r="AH14"/>
  <c r="AH15"/>
  <c r="AH16"/>
  <c r="AH17"/>
  <c r="AH18"/>
  <c r="AD17"/>
  <c r="AD18"/>
  <c r="AF14"/>
  <c r="AF16"/>
  <c r="AF18"/>
  <c r="AD14"/>
  <c r="AJ14" s="1"/>
  <c r="AD15"/>
  <c r="AD16"/>
  <c r="AJ16" s="1"/>
  <c r="AC8"/>
  <c r="AC18"/>
  <c r="AC7"/>
  <c r="AC17"/>
  <c r="AC30"/>
  <c r="AC29"/>
  <c r="AC39"/>
  <c r="AC40"/>
  <c r="AC52"/>
  <c r="AC51"/>
  <c r="AC61"/>
  <c r="AC62"/>
  <c r="AH52"/>
  <c r="AH51"/>
  <c r="AH50"/>
  <c r="AH49"/>
  <c r="AH48"/>
  <c r="AG52"/>
  <c r="AG51"/>
  <c r="AG50"/>
  <c r="AG49"/>
  <c r="AG48"/>
  <c r="AF48"/>
  <c r="AF50"/>
  <c r="AF52"/>
  <c r="AD49"/>
  <c r="AD51"/>
  <c r="AE48"/>
  <c r="AE50"/>
  <c r="AE52"/>
  <c r="AF49"/>
  <c r="AF51"/>
  <c r="AD48"/>
  <c r="AD50"/>
  <c r="AD52"/>
  <c r="AE49"/>
  <c r="AE51"/>
  <c r="AG30"/>
  <c r="AG29"/>
  <c r="AG28"/>
  <c r="AG27"/>
  <c r="AG26"/>
  <c r="AH30"/>
  <c r="AD30"/>
  <c r="AH29"/>
  <c r="AD29"/>
  <c r="AH28"/>
  <c r="AD28"/>
  <c r="AH27"/>
  <c r="AD27"/>
  <c r="AH26"/>
  <c r="AD26"/>
  <c r="AF26"/>
  <c r="AF28"/>
  <c r="AF30"/>
  <c r="AE27"/>
  <c r="AE29"/>
  <c r="AF27"/>
  <c r="AF29"/>
  <c r="AE26"/>
  <c r="AE28"/>
  <c r="AE30"/>
  <c r="AD8"/>
  <c r="AH7"/>
  <c r="AD6"/>
  <c r="AH5"/>
  <c r="AH8"/>
  <c r="AD7"/>
  <c r="AH6"/>
  <c r="AD5"/>
  <c r="AE4"/>
  <c r="AF6"/>
  <c r="AF7"/>
  <c r="AE7"/>
  <c r="AH4"/>
  <c r="AF8"/>
  <c r="AF5"/>
  <c r="AG4"/>
  <c r="AG6"/>
  <c r="AG8"/>
  <c r="AE6"/>
  <c r="AE8"/>
  <c r="AD4"/>
  <c r="AJ4" s="1"/>
  <c r="AF4"/>
  <c r="AG5"/>
  <c r="AG7"/>
  <c r="AE5"/>
  <c r="AI17" l="1"/>
  <c r="AJ18"/>
  <c r="AJ17"/>
  <c r="AJ59"/>
  <c r="AI61"/>
  <c r="AI7"/>
  <c r="AI52"/>
  <c r="AJ37"/>
  <c r="AJ15"/>
  <c r="AJ5"/>
  <c r="AJ29"/>
  <c r="AJ62"/>
  <c r="AJ7"/>
  <c r="AJ26"/>
  <c r="AJ30"/>
  <c r="AJ52"/>
  <c r="AJ51"/>
  <c r="AJ27"/>
  <c r="AJ50"/>
  <c r="AJ49"/>
  <c r="AI39"/>
  <c r="AJ6"/>
  <c r="AJ48"/>
  <c r="AI28"/>
  <c r="AJ58"/>
  <c r="AJ28"/>
  <c r="AJ8"/>
  <c r="AI49"/>
  <c r="AI30"/>
  <c r="AI8"/>
  <c r="AI60"/>
  <c r="AI38"/>
  <c r="AI36"/>
  <c r="AI15"/>
  <c r="AI6"/>
  <c r="AI62"/>
  <c r="AI51"/>
  <c r="AI40"/>
  <c r="AI29"/>
  <c r="AI18"/>
  <c r="AI59"/>
  <c r="AI58"/>
  <c r="AI37"/>
  <c r="AI16"/>
  <c r="AI5"/>
  <c r="AI4"/>
  <c r="AI50"/>
  <c r="AI48"/>
  <c r="AI27"/>
  <c r="AI26"/>
  <c r="AI14"/>
</calcChain>
</file>

<file path=xl/sharedStrings.xml><?xml version="1.0" encoding="utf-8"?>
<sst xmlns="http://schemas.openxmlformats.org/spreadsheetml/2006/main" count="5247" uniqueCount="665">
  <si>
    <t>Ronde 1</t>
  </si>
  <si>
    <t>Ronde 2</t>
  </si>
  <si>
    <t>Poule E-A</t>
  </si>
  <si>
    <t>Poule E-AA</t>
  </si>
  <si>
    <t>Punten</t>
  </si>
  <si>
    <t>Uitslag</t>
  </si>
  <si>
    <t>9:00-9:11</t>
  </si>
  <si>
    <t>-</t>
  </si>
  <si>
    <t>12:00-12:11</t>
  </si>
  <si>
    <t>9:12-9:23</t>
  </si>
  <si>
    <t>12:12-12:23</t>
  </si>
  <si>
    <t>9:24-9:35</t>
  </si>
  <si>
    <t>12:24-12:35</t>
  </si>
  <si>
    <t>9:36-9:47</t>
  </si>
  <si>
    <t>12:36-12:47</t>
  </si>
  <si>
    <t>9:48-9:59</t>
  </si>
  <si>
    <t>12:48-12:59</t>
  </si>
  <si>
    <t>10:00-10:11</t>
  </si>
  <si>
    <t>13:00-13:11</t>
  </si>
  <si>
    <t>Poule E-B</t>
  </si>
  <si>
    <t>Poule E-BB</t>
  </si>
  <si>
    <t>10:12-10:23</t>
  </si>
  <si>
    <t>10:24-10:35</t>
  </si>
  <si>
    <t>10:36-10:47</t>
  </si>
  <si>
    <t>10:48-10:59</t>
  </si>
  <si>
    <t>11:00-11:11</t>
  </si>
  <si>
    <t>11:12-11:23</t>
  </si>
  <si>
    <t xml:space="preserve"> </t>
  </si>
  <si>
    <t>Poule E-C</t>
  </si>
  <si>
    <t>Poule E-CC</t>
  </si>
  <si>
    <t>11:24-11:35</t>
  </si>
  <si>
    <t>14:00-14:11</t>
  </si>
  <si>
    <t>11:36-11:47</t>
  </si>
  <si>
    <t>14:12-14:23</t>
  </si>
  <si>
    <t>11:48-11:59</t>
  </si>
  <si>
    <t>14:24-14:35</t>
  </si>
  <si>
    <t>14:36-14:47</t>
  </si>
  <si>
    <t>14:48-14:59</t>
  </si>
  <si>
    <t>Poule E-D</t>
  </si>
  <si>
    <t>Poule E-DD</t>
  </si>
  <si>
    <t>13:12-13:23</t>
  </si>
  <si>
    <t>13:24-13:35</t>
  </si>
  <si>
    <t>13:36-13:47</t>
  </si>
  <si>
    <t>13:48-13:59</t>
  </si>
  <si>
    <t>Poule D-A</t>
  </si>
  <si>
    <t>Poule D-AA</t>
  </si>
  <si>
    <t>Poule D-B</t>
  </si>
  <si>
    <t>Poule D-BB</t>
  </si>
  <si>
    <t>Poule D-C</t>
  </si>
  <si>
    <t>Poule D-CC</t>
  </si>
  <si>
    <t>Poule D-D</t>
  </si>
  <si>
    <t>Poule D-DD</t>
  </si>
  <si>
    <t>Nr: 1 Poule E-A</t>
  </si>
  <si>
    <t>Nr: 2 Poule E-A</t>
  </si>
  <si>
    <t>Nr: 3 Poule E-A</t>
  </si>
  <si>
    <t>Nr: 1 Poule E-B</t>
  </si>
  <si>
    <t>Nr: 2 Poule E-B</t>
  </si>
  <si>
    <t>Nr: 4 Poule E-A</t>
  </si>
  <si>
    <t>Nr: 5 Poule E-A</t>
  </si>
  <si>
    <t>Nr: 3 Poule E-B</t>
  </si>
  <si>
    <t>Nr: 4 Poule E-B</t>
  </si>
  <si>
    <t>Nr: 5 Poule E-B</t>
  </si>
  <si>
    <t>Nr: 1 Poule E-C</t>
  </si>
  <si>
    <t>Nr: 2 Poule E-C</t>
  </si>
  <si>
    <t>Nr: 3 Poule E-C</t>
  </si>
  <si>
    <t>Nr: 4 Poule E-C</t>
  </si>
  <si>
    <t>Nr: 5 Poule E-C</t>
  </si>
  <si>
    <t>Poule C-A</t>
  </si>
  <si>
    <t>Poule C-AA</t>
  </si>
  <si>
    <t>Poule C-B</t>
  </si>
  <si>
    <t>Poule C-BB</t>
  </si>
  <si>
    <t>Poule C-C</t>
  </si>
  <si>
    <t>Poule C-CC</t>
  </si>
  <si>
    <t>Poule C-D</t>
  </si>
  <si>
    <t>Poule C-DD</t>
  </si>
  <si>
    <t>Poule B-A</t>
  </si>
  <si>
    <t>Poule B-AA</t>
  </si>
  <si>
    <t>Poule B-B</t>
  </si>
  <si>
    <t>Poule B-BB</t>
  </si>
  <si>
    <t>R1</t>
  </si>
  <si>
    <t>R2</t>
  </si>
  <si>
    <t>R3</t>
  </si>
  <si>
    <t>Voor</t>
  </si>
  <si>
    <t>Tegen</t>
  </si>
  <si>
    <t>Winst</t>
  </si>
  <si>
    <t>Gelijk</t>
  </si>
  <si>
    <t>Verlies</t>
  </si>
  <si>
    <t>R4</t>
  </si>
  <si>
    <t>Uitslagen</t>
  </si>
  <si>
    <t>Poule B-C</t>
  </si>
  <si>
    <t>Poule B-CC</t>
  </si>
  <si>
    <t>Poule D-EE</t>
  </si>
  <si>
    <t>Poule D-E</t>
  </si>
  <si>
    <t>Niekerk</t>
  </si>
  <si>
    <t>Manchester United</t>
  </si>
  <si>
    <t>Opende</t>
  </si>
  <si>
    <t>Grootegast</t>
  </si>
  <si>
    <t>Grijpskerk</t>
  </si>
  <si>
    <t>Bayern Munchen</t>
  </si>
  <si>
    <t>Real Madrid</t>
  </si>
  <si>
    <t>OKVC</t>
  </si>
  <si>
    <t>Liverpool</t>
  </si>
  <si>
    <t>PSV</t>
  </si>
  <si>
    <t>Juventus</t>
  </si>
  <si>
    <t>Atletico Madrid</t>
  </si>
  <si>
    <t>Chelsea</t>
  </si>
  <si>
    <t>Feyenoord</t>
  </si>
  <si>
    <t>AC Milan</t>
  </si>
  <si>
    <t>Inter Milan</t>
  </si>
  <si>
    <t>Valencia</t>
  </si>
  <si>
    <t>Napoli</t>
  </si>
  <si>
    <t>Everton</t>
  </si>
  <si>
    <t>Dortmund</t>
  </si>
  <si>
    <t>AZ</t>
  </si>
  <si>
    <t>Sevilla</t>
  </si>
  <si>
    <t>Fiorentina</t>
  </si>
  <si>
    <t>Arsenal</t>
  </si>
  <si>
    <t>Southampton</t>
  </si>
  <si>
    <t>Nice</t>
  </si>
  <si>
    <t>PSG</t>
  </si>
  <si>
    <t>Lille</t>
  </si>
  <si>
    <t>Poule A-A</t>
  </si>
  <si>
    <t>Poule A-AA</t>
  </si>
  <si>
    <t>Poule MB-A</t>
  </si>
  <si>
    <t>Poule MB-AA</t>
  </si>
  <si>
    <t>Poule MB-B</t>
  </si>
  <si>
    <t>Poule MB-BB</t>
  </si>
  <si>
    <t>Doelsaldo</t>
  </si>
  <si>
    <t>Marum</t>
  </si>
  <si>
    <t>Poule A-B</t>
  </si>
  <si>
    <t>Poule A-BB</t>
  </si>
  <si>
    <t>VV Westerkwartier</t>
  </si>
  <si>
    <t>Poule MC-A</t>
  </si>
  <si>
    <t>Poule MC-AA</t>
  </si>
  <si>
    <t>Poule MD-AA</t>
  </si>
  <si>
    <t>Poule MD-A</t>
  </si>
  <si>
    <t>Poule MD-B</t>
  </si>
  <si>
    <t>Poule MD-BB</t>
  </si>
  <si>
    <t>FC Grootegast</t>
  </si>
  <si>
    <t>SV Marum</t>
  </si>
  <si>
    <t>VV Grijpskerk</t>
  </si>
  <si>
    <t>VEV67</t>
  </si>
  <si>
    <t>VV NIEKERK</t>
  </si>
  <si>
    <t>VV OPENDE</t>
  </si>
  <si>
    <t>Schalke</t>
  </si>
  <si>
    <t>Wolfsburg</t>
  </si>
  <si>
    <t>Bayern Muchen</t>
  </si>
  <si>
    <t>Hoffenheim</t>
  </si>
  <si>
    <t>Werder Bremen</t>
  </si>
  <si>
    <t>Barcelona</t>
  </si>
  <si>
    <t>Espanyol</t>
  </si>
  <si>
    <t>Marseille</t>
  </si>
  <si>
    <t>Lyon</t>
  </si>
  <si>
    <t>Monaco</t>
  </si>
  <si>
    <t>Lazio</t>
  </si>
  <si>
    <t>AJAX</t>
  </si>
  <si>
    <t>Heerenveen</t>
  </si>
  <si>
    <t>Groningen</t>
  </si>
  <si>
    <t>Manchester City</t>
  </si>
  <si>
    <t>Tottenham</t>
  </si>
  <si>
    <t>Leicester City</t>
  </si>
  <si>
    <t>Watford</t>
  </si>
  <si>
    <t>West Ham</t>
  </si>
  <si>
    <t>Aston Villa</t>
  </si>
  <si>
    <t>JO8-1</t>
  </si>
  <si>
    <t>JO8-2</t>
  </si>
  <si>
    <t>JO8-3</t>
  </si>
  <si>
    <t>JO8-4</t>
  </si>
  <si>
    <t>Real Mardid</t>
  </si>
  <si>
    <t>JO9-1</t>
  </si>
  <si>
    <t>JO10-1</t>
  </si>
  <si>
    <t>JO9-2</t>
  </si>
  <si>
    <t>JO10-2</t>
  </si>
  <si>
    <t>JO11-1</t>
  </si>
  <si>
    <t>JO11-2</t>
  </si>
  <si>
    <t>JO11-3</t>
  </si>
  <si>
    <t>JO11-4</t>
  </si>
  <si>
    <t>JO9-3</t>
  </si>
  <si>
    <t>JO9-4</t>
  </si>
  <si>
    <t>JO9-5</t>
  </si>
  <si>
    <t>JO10-3</t>
  </si>
  <si>
    <t>JO10-4</t>
  </si>
  <si>
    <t>JO10-5</t>
  </si>
  <si>
    <t>JO10-6</t>
  </si>
  <si>
    <t>JO11-5</t>
  </si>
  <si>
    <t>JO11-6</t>
  </si>
  <si>
    <t>JO11-7</t>
  </si>
  <si>
    <t>JO11-8</t>
  </si>
  <si>
    <t>MO11-1</t>
  </si>
  <si>
    <t>MO11-2</t>
  </si>
  <si>
    <t>JO13-1</t>
  </si>
  <si>
    <t>JO13-2</t>
  </si>
  <si>
    <t>MO13-1</t>
  </si>
  <si>
    <t>JO13-3</t>
  </si>
  <si>
    <t>JO13-4</t>
  </si>
  <si>
    <t>MO13-2</t>
  </si>
  <si>
    <t>JO13-5</t>
  </si>
  <si>
    <t>JO13-6</t>
  </si>
  <si>
    <t>JO12-1</t>
  </si>
  <si>
    <t>JO12-2</t>
  </si>
  <si>
    <t>JO12-3</t>
  </si>
  <si>
    <t>JO12-4</t>
  </si>
  <si>
    <t>JO12-5</t>
  </si>
  <si>
    <t>JO12-6</t>
  </si>
  <si>
    <t>JO15-1</t>
  </si>
  <si>
    <t>JO15-2</t>
  </si>
  <si>
    <t>JO15-3</t>
  </si>
  <si>
    <t>JO15-4</t>
  </si>
  <si>
    <t>JO15-5</t>
  </si>
  <si>
    <t>JO15-6</t>
  </si>
  <si>
    <t>JO15-7</t>
  </si>
  <si>
    <t>JO15-8</t>
  </si>
  <si>
    <t>MO15-1</t>
  </si>
  <si>
    <t>MO15-2</t>
  </si>
  <si>
    <t>JO17-1</t>
  </si>
  <si>
    <t>JO17-2</t>
  </si>
  <si>
    <t>JO17-3</t>
  </si>
  <si>
    <t>JO17-4</t>
  </si>
  <si>
    <t>JO17-5</t>
  </si>
  <si>
    <t>JO17-6</t>
  </si>
  <si>
    <t>MO17-1</t>
  </si>
  <si>
    <t>MO17-2</t>
  </si>
  <si>
    <t>JO19-1</t>
  </si>
  <si>
    <t>JO17-7</t>
  </si>
  <si>
    <t>JO19-2</t>
  </si>
  <si>
    <t>JO19-3</t>
  </si>
  <si>
    <t>JO19-4</t>
  </si>
  <si>
    <t>JO19-5</t>
  </si>
  <si>
    <t>Southampten</t>
  </si>
  <si>
    <t>Poule D-F</t>
  </si>
  <si>
    <t>Poule D-FF</t>
  </si>
  <si>
    <t>Poule D-G</t>
  </si>
  <si>
    <t>Poule D-GG</t>
  </si>
  <si>
    <t>Poule D-H</t>
  </si>
  <si>
    <t>Poule D-HH</t>
  </si>
  <si>
    <t>Poule C-E</t>
  </si>
  <si>
    <t>Poule C-EE</t>
  </si>
  <si>
    <t>Poule C-F</t>
  </si>
  <si>
    <t>Poule C-FF</t>
  </si>
  <si>
    <t>Poule B-D</t>
  </si>
  <si>
    <t>Poule B-DD</t>
  </si>
  <si>
    <t>Poule B-E</t>
  </si>
  <si>
    <t>Poule B-EE</t>
  </si>
  <si>
    <t>Poule A-C</t>
  </si>
  <si>
    <t>Poule A-CC</t>
  </si>
  <si>
    <t>ZATERDAG 4 JAN</t>
  </si>
  <si>
    <t>Boerakker</t>
  </si>
  <si>
    <t>MP</t>
  </si>
  <si>
    <t>JO11C</t>
  </si>
  <si>
    <t>JO17B</t>
  </si>
  <si>
    <t>JO17C</t>
  </si>
  <si>
    <t>JO9C</t>
  </si>
  <si>
    <t>JO9D</t>
  </si>
  <si>
    <t>VEV67 veld1</t>
  </si>
  <si>
    <t>JO11A</t>
  </si>
  <si>
    <t>JO17A</t>
  </si>
  <si>
    <t>JO19A</t>
  </si>
  <si>
    <t>VEV67 veld2</t>
  </si>
  <si>
    <t>JO10C</t>
  </si>
  <si>
    <t>JO11B</t>
  </si>
  <si>
    <t>JO19B</t>
  </si>
  <si>
    <t>JO10A</t>
  </si>
  <si>
    <t>JO19C</t>
  </si>
  <si>
    <t>Oldehove</t>
  </si>
  <si>
    <t>JO9A</t>
  </si>
  <si>
    <t>JO9B</t>
  </si>
  <si>
    <t>JO10B</t>
  </si>
  <si>
    <t>JO11D</t>
  </si>
  <si>
    <t>JO17D</t>
  </si>
  <si>
    <t>JO17E</t>
  </si>
  <si>
    <t>ZATERDAG 11 JAN</t>
  </si>
  <si>
    <t>MO17A</t>
  </si>
  <si>
    <t>MO17B</t>
  </si>
  <si>
    <t>JO13C</t>
  </si>
  <si>
    <t>JO13F</t>
  </si>
  <si>
    <t>JO13G</t>
  </si>
  <si>
    <t>JO15C</t>
  </si>
  <si>
    <t>JO8A</t>
  </si>
  <si>
    <t>JO13A</t>
  </si>
  <si>
    <t>JO8B</t>
  </si>
  <si>
    <t>JO13B</t>
  </si>
  <si>
    <t>JO13D</t>
  </si>
  <si>
    <t>JO15A</t>
  </si>
  <si>
    <t>JO15B</t>
  </si>
  <si>
    <t>JO13E</t>
  </si>
  <si>
    <t>ZATERDAG 18 JAN</t>
  </si>
  <si>
    <t>JO9AA</t>
  </si>
  <si>
    <t>JO9BB</t>
  </si>
  <si>
    <t>JO13H</t>
  </si>
  <si>
    <t>JO17AA</t>
  </si>
  <si>
    <t>JO17BB</t>
  </si>
  <si>
    <t>JO10AA</t>
  </si>
  <si>
    <t>JO19AA</t>
  </si>
  <si>
    <t>MO13A</t>
  </si>
  <si>
    <t>JO15E</t>
  </si>
  <si>
    <t>JO10BB</t>
  </si>
  <si>
    <t>JO19BB</t>
  </si>
  <si>
    <t>MO13B</t>
  </si>
  <si>
    <t>JO15D</t>
  </si>
  <si>
    <t>JO10CC</t>
  </si>
  <si>
    <t>JO17CC</t>
  </si>
  <si>
    <t>JO19CC</t>
  </si>
  <si>
    <t>JO15F</t>
  </si>
  <si>
    <t>JO17DD</t>
  </si>
  <si>
    <t>JO17EE</t>
  </si>
  <si>
    <t>JO9CC</t>
  </si>
  <si>
    <t>JO9DD</t>
  </si>
  <si>
    <t>ZATERDAG 25 JAN</t>
  </si>
  <si>
    <t>JO8AA</t>
  </si>
  <si>
    <t>JO8BB</t>
  </si>
  <si>
    <t>JO13CC</t>
  </si>
  <si>
    <t>JO13EE</t>
  </si>
  <si>
    <t>MO17AA</t>
  </si>
  <si>
    <t>MO17BB</t>
  </si>
  <si>
    <t>JO13AA</t>
  </si>
  <si>
    <t>JO11AA</t>
  </si>
  <si>
    <t>JO11CC</t>
  </si>
  <si>
    <t>JO15AA</t>
  </si>
  <si>
    <t>JO13BB</t>
  </si>
  <si>
    <t>JO11BB</t>
  </si>
  <si>
    <t>JO11DD</t>
  </si>
  <si>
    <t>JO15BB</t>
  </si>
  <si>
    <t>JO13DD</t>
  </si>
  <si>
    <t>ZATERDAG 1 FEBR</t>
  </si>
  <si>
    <t>MO13AA</t>
  </si>
  <si>
    <t>JO15CC</t>
  </si>
  <si>
    <t>JO15EE</t>
  </si>
  <si>
    <t>MO13BB</t>
  </si>
  <si>
    <t>JO15DD</t>
  </si>
  <si>
    <t>JO15FF</t>
  </si>
  <si>
    <t>08:00-08:11</t>
  </si>
  <si>
    <t>08:12-08:23</t>
  </si>
  <si>
    <t>08:24-08:35</t>
  </si>
  <si>
    <t>08:36-08:47</t>
  </si>
  <si>
    <t>Veld 1</t>
  </si>
  <si>
    <t>08:48-08:59</t>
  </si>
  <si>
    <t>09:00-09:11</t>
  </si>
  <si>
    <t>09:12-09:23</t>
  </si>
  <si>
    <t>09:24-09:35</t>
  </si>
  <si>
    <t>09:36-09:47</t>
  </si>
  <si>
    <t>09:48-09:59</t>
  </si>
  <si>
    <t>Veld 2</t>
  </si>
  <si>
    <t>25-01 Grijpskerk</t>
  </si>
  <si>
    <t>04-01 Oldehove</t>
  </si>
  <si>
    <t>04-01 Grijpskerk</t>
  </si>
  <si>
    <t>18-01 Grijpskerk</t>
  </si>
  <si>
    <t>18-01 Oldehove</t>
  </si>
  <si>
    <t>04-01 Marum</t>
  </si>
  <si>
    <t>04-01 Opende</t>
  </si>
  <si>
    <t>18-01 Marum</t>
  </si>
  <si>
    <t>MO11A</t>
  </si>
  <si>
    <t>MO11AA</t>
  </si>
  <si>
    <t>9:00 - 11:00</t>
  </si>
  <si>
    <t>Rodenburghal te Leek</t>
  </si>
  <si>
    <t>Poule ME-A</t>
  </si>
  <si>
    <t>Poule ME-AA</t>
  </si>
  <si>
    <t>VEV'67</t>
  </si>
  <si>
    <t>VV westerkwartier</t>
  </si>
  <si>
    <t>VV Niekerk</t>
  </si>
  <si>
    <t>VV Opende</t>
  </si>
  <si>
    <t>JO13FF</t>
  </si>
  <si>
    <t>JO13GG</t>
  </si>
  <si>
    <t>JO13HH</t>
  </si>
  <si>
    <t>Poule F-A</t>
  </si>
  <si>
    <t>Poule F-AA</t>
  </si>
  <si>
    <t>Poule F-B</t>
  </si>
  <si>
    <t>Poule F-BB</t>
  </si>
  <si>
    <t>Poule F-C</t>
  </si>
  <si>
    <t>Poule F-CC</t>
  </si>
  <si>
    <t>8:15-8:26</t>
  </si>
  <si>
    <t>8:27-8:38</t>
  </si>
  <si>
    <t>8:39-8:50</t>
  </si>
  <si>
    <t>8:51-9:02</t>
  </si>
  <si>
    <t>9:03-9:14</t>
  </si>
  <si>
    <t>9:15-9:26</t>
  </si>
  <si>
    <t>9:27-9:38</t>
  </si>
  <si>
    <t>9:39-9:50</t>
  </si>
  <si>
    <t>9:51-10:02</t>
  </si>
  <si>
    <t>10:03-10:14</t>
  </si>
  <si>
    <t>1-02 Grootegast</t>
  </si>
  <si>
    <t>1-02 Grijpskerk</t>
  </si>
  <si>
    <t>01-02 Opende</t>
  </si>
  <si>
    <t>8:30-9:31</t>
  </si>
  <si>
    <t>8:32-8:43</t>
  </si>
  <si>
    <t>9:44-8:55</t>
  </si>
  <si>
    <t>9:06-9:17</t>
  </si>
  <si>
    <t>9:18-9:29</t>
  </si>
  <si>
    <t>9:30-9:41</t>
  </si>
  <si>
    <t>9:42-9:53</t>
  </si>
  <si>
    <t>9:54-10:05</t>
  </si>
  <si>
    <t>10:06-10:17</t>
  </si>
  <si>
    <t>10:18-10:29</t>
  </si>
  <si>
    <t>18-01 Grootegast</t>
  </si>
  <si>
    <t>10:00-10:15</t>
  </si>
  <si>
    <t>10:15-10:30</t>
  </si>
  <si>
    <t>10:30-10:45</t>
  </si>
  <si>
    <t>11:00-11:15</t>
  </si>
  <si>
    <t>11:15-11:30</t>
  </si>
  <si>
    <t>11:30-11:45</t>
  </si>
  <si>
    <t>11:45-12:00</t>
  </si>
  <si>
    <t>10:45-11:00</t>
  </si>
  <si>
    <t>12:00-12:15</t>
  </si>
  <si>
    <t>12:15-12:30</t>
  </si>
  <si>
    <t>11-01 Grootegast</t>
  </si>
  <si>
    <t>25-01 Grootegast</t>
  </si>
  <si>
    <t>11-01 Niekerk</t>
  </si>
  <si>
    <t>25-01 Opende</t>
  </si>
  <si>
    <t>01-02 Grijpskerk</t>
  </si>
  <si>
    <t>15:12-15:23</t>
  </si>
  <si>
    <t>15:24-15:35</t>
  </si>
  <si>
    <t>15:36-15:47</t>
  </si>
  <si>
    <t>15:48-15:59</t>
  </si>
  <si>
    <t>15:00-15:11</t>
  </si>
  <si>
    <t>16:00-16:11</t>
  </si>
  <si>
    <t>16:16-16:23</t>
  </si>
  <si>
    <t>16:24-16:35</t>
  </si>
  <si>
    <t>16:36-16:47</t>
  </si>
  <si>
    <t>16:48-16:59</t>
  </si>
  <si>
    <t>9:45-10:00</t>
  </si>
  <si>
    <t>9:00-9:15</t>
  </si>
  <si>
    <t>9:15-9:30</t>
  </si>
  <si>
    <t>9:30-9:45</t>
  </si>
  <si>
    <t>12:30-12:45</t>
  </si>
  <si>
    <t>12:45-13:00</t>
  </si>
  <si>
    <t>13:00-13:15</t>
  </si>
  <si>
    <t>13:15-13:30</t>
  </si>
  <si>
    <t>13:30-13:45</t>
  </si>
  <si>
    <t>13:45-14:00</t>
  </si>
  <si>
    <t>11-01- Niekerk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</si>
  <si>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</si>
  <si>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</si>
  <si>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</si>
  <si>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</si>
  <si>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</si>
  <si>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</si>
  <si>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</si>
  <si>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</si>
  <si>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</si>
  <si>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</si>
  <si>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11-01 Opende</t>
  </si>
  <si>
    <t>8:30-8:45</t>
  </si>
  <si>
    <t>8:45-9:00</t>
  </si>
  <si>
    <t>14:00-14:15</t>
  </si>
  <si>
    <t>14:15-14:30</t>
  </si>
  <si>
    <t>14:30-14:45</t>
  </si>
  <si>
    <t>14:45-15:00</t>
  </si>
  <si>
    <t>17:30-17:45</t>
  </si>
  <si>
    <t>17:45-18:00</t>
  </si>
  <si>
    <t>18-01 Opende</t>
  </si>
  <si>
    <t>MO15A</t>
  </si>
  <si>
    <t>MO15AA</t>
  </si>
  <si>
    <t>18-01 Niekerk</t>
  </si>
  <si>
    <t>11-01 Grijpskerk</t>
  </si>
  <si>
    <t>Poule F-D</t>
  </si>
  <si>
    <t>Poule F-DD</t>
  </si>
  <si>
    <t>Poule F-E</t>
  </si>
  <si>
    <t>Poule F-EE</t>
  </si>
  <si>
    <t>Poule F-F</t>
  </si>
  <si>
    <t>Poule F-FF</t>
  </si>
  <si>
    <t>Poule E-E</t>
  </si>
  <si>
    <t>Poule E-EE</t>
  </si>
  <si>
    <t>Poule E-F</t>
  </si>
  <si>
    <t>Poule E-FF</t>
  </si>
  <si>
    <t>Poule E-G</t>
  </si>
  <si>
    <t>Poule E-GG</t>
  </si>
  <si>
    <t>Nr: 1 Poule MD-A</t>
  </si>
  <si>
    <t>Nr: 2 Poule MD-A</t>
  </si>
  <si>
    <t>Nr: 3 Poule MD-A</t>
  </si>
  <si>
    <t>Nr: 4 Poule MD-A</t>
  </si>
  <si>
    <t>Nr: 1 Poule MD-B</t>
  </si>
  <si>
    <t>Nr: 5 Poule MD-A</t>
  </si>
  <si>
    <t>Nr: 2 Poule MD-B</t>
  </si>
  <si>
    <t>Nr: 3 Poule MD-B</t>
  </si>
  <si>
    <t>Nr: 4 Poule MD-B</t>
  </si>
  <si>
    <t>Nr: 5 Poule MD-B</t>
  </si>
  <si>
    <t>Nr: 2 poule C-D</t>
  </si>
  <si>
    <t>Nr: 3 poule C-D</t>
  </si>
  <si>
    <t>Nr: 4 poule C-D</t>
  </si>
  <si>
    <t>Nr: 1 poule C-E</t>
  </si>
  <si>
    <t>Nr: 5 poule C-D</t>
  </si>
  <si>
    <t>Nr: 2 poule C-E</t>
  </si>
  <si>
    <t>Nr: 3 poule C-E</t>
  </si>
  <si>
    <t>Nr: 4 poule C-E</t>
  </si>
  <si>
    <t>Nr: 1 poule C-F</t>
  </si>
  <si>
    <t>Nr: 5 poule C-E</t>
  </si>
  <si>
    <t>Nr: 2 poule C-F</t>
  </si>
  <si>
    <t>Nr: 3 poule C-F</t>
  </si>
  <si>
    <t>Nr: 4 poule C-F</t>
  </si>
  <si>
    <t>Nr: 5 poule C-F</t>
  </si>
  <si>
    <t>Nr: 1 poule C-D</t>
  </si>
  <si>
    <t>16:12-16:23</t>
  </si>
  <si>
    <t>13:30-13:41</t>
  </si>
  <si>
    <t>13:42-13:53</t>
  </si>
  <si>
    <t>13:54-14:05</t>
  </si>
  <si>
    <t>14:06-14:17</t>
  </si>
  <si>
    <t>14:18-14:29</t>
  </si>
  <si>
    <t>14:30-14:41</t>
  </si>
  <si>
    <t>14:42-14:53</t>
  </si>
  <si>
    <t>14:54-15:05</t>
  </si>
  <si>
    <t>15:06-15:17</t>
  </si>
  <si>
    <t>15:18-15:29</t>
  </si>
  <si>
    <t xml:space="preserve">TIJD </t>
  </si>
  <si>
    <t>POULE</t>
  </si>
  <si>
    <t>DATUM</t>
  </si>
  <si>
    <t>D-H</t>
  </si>
  <si>
    <t>D-C</t>
  </si>
  <si>
    <t>D-F</t>
  </si>
  <si>
    <t>D-G</t>
  </si>
  <si>
    <t>ME-AA</t>
  </si>
  <si>
    <t>D-A</t>
  </si>
  <si>
    <t>D-B</t>
  </si>
  <si>
    <t>MD-A</t>
  </si>
  <si>
    <t>MD-B</t>
  </si>
  <si>
    <t>D-CC</t>
  </si>
  <si>
    <t>D-EE</t>
  </si>
  <si>
    <t>MB-AA</t>
  </si>
  <si>
    <t>MB-BB</t>
  </si>
  <si>
    <t>E-CC</t>
  </si>
  <si>
    <t>BoerakkeR</t>
  </si>
  <si>
    <t xml:space="preserve"> VV WESTERKWARTIER (Rodenburghal)</t>
  </si>
  <si>
    <t>E-F</t>
  </si>
  <si>
    <t>B-B</t>
  </si>
  <si>
    <t>B-C</t>
  </si>
  <si>
    <t>MC-AA</t>
  </si>
  <si>
    <t>GRIJPSKERK</t>
  </si>
  <si>
    <t>FC GROOTEGAST</t>
  </si>
  <si>
    <t>F-E</t>
  </si>
  <si>
    <t>F-F</t>
  </si>
  <si>
    <t>MB-A</t>
  </si>
  <si>
    <t>MB-B</t>
  </si>
  <si>
    <t>F-CC</t>
  </si>
  <si>
    <t>F-DD</t>
  </si>
  <si>
    <t>F-AA</t>
  </si>
  <si>
    <t>F-BB</t>
  </si>
  <si>
    <t>D-FF</t>
  </si>
  <si>
    <t>E-AA</t>
  </si>
  <si>
    <t>E-D</t>
  </si>
  <si>
    <t>E-E</t>
  </si>
  <si>
    <t>E-G</t>
  </si>
  <si>
    <t>B-D</t>
  </si>
  <si>
    <t>B-A</t>
  </si>
  <si>
    <t>F-A</t>
  </si>
  <si>
    <t>F-B</t>
  </si>
  <si>
    <t>E-C</t>
  </si>
  <si>
    <t>E-B</t>
  </si>
  <si>
    <t>A-AA</t>
  </si>
  <si>
    <t>A-BB</t>
  </si>
  <si>
    <t>B-AA</t>
  </si>
  <si>
    <t>B-BB</t>
  </si>
  <si>
    <t>C-E</t>
  </si>
  <si>
    <t>C-D</t>
  </si>
  <si>
    <t>D-AA</t>
  </si>
  <si>
    <t>D-BB</t>
  </si>
  <si>
    <t>E-DD</t>
  </si>
  <si>
    <t>E-EE</t>
  </si>
  <si>
    <t>E-FF</t>
  </si>
  <si>
    <t>E-GG</t>
  </si>
  <si>
    <t>C-AA</t>
  </si>
  <si>
    <t>C-BB</t>
  </si>
  <si>
    <t>MD-AA</t>
  </si>
  <si>
    <t>MD-BB</t>
  </si>
  <si>
    <t>D-GG</t>
  </si>
  <si>
    <t>D-HH</t>
  </si>
  <si>
    <t>C-CC</t>
  </si>
  <si>
    <t>C-DD</t>
  </si>
  <si>
    <t>C-EE</t>
  </si>
  <si>
    <t>C-FF</t>
  </si>
  <si>
    <t>SV MARUM</t>
  </si>
  <si>
    <t>ME-A</t>
  </si>
  <si>
    <t>A-A</t>
  </si>
  <si>
    <t>D-E</t>
  </si>
  <si>
    <t>MC-A</t>
  </si>
  <si>
    <t>E-A</t>
  </si>
  <si>
    <t>B-CC</t>
  </si>
  <si>
    <t>A-CC</t>
  </si>
  <si>
    <t>D-D</t>
  </si>
  <si>
    <t>C-A</t>
  </si>
  <si>
    <t>C-B</t>
  </si>
  <si>
    <t>B-DD</t>
  </si>
  <si>
    <t>B-EE</t>
  </si>
  <si>
    <t>F-C</t>
  </si>
  <si>
    <t>F-D</t>
  </si>
  <si>
    <t>F-EE</t>
  </si>
  <si>
    <t>F-FF</t>
  </si>
  <si>
    <t>A-C</t>
  </si>
  <si>
    <t>A-B</t>
  </si>
  <si>
    <t>B-E</t>
  </si>
  <si>
    <t>C-C</t>
  </si>
  <si>
    <t>C-F</t>
  </si>
  <si>
    <t>D-DD</t>
  </si>
  <si>
    <t>E-BB</t>
  </si>
  <si>
    <t>Westerkwartier ( Rodenburghal)</t>
  </si>
  <si>
    <t>04-01 Rodenburghal</t>
  </si>
  <si>
    <t>Lyon-OKVC</t>
  </si>
  <si>
    <t>Lille-OKVC</t>
  </si>
  <si>
    <t>Nice-OKVC</t>
  </si>
  <si>
    <t>PSG-OKVC</t>
  </si>
  <si>
    <t>Marseille-OKVC</t>
  </si>
  <si>
    <t>Juventus-Opende</t>
  </si>
  <si>
    <t>Inter Milan-Opende</t>
  </si>
  <si>
    <t>Napoli-Opende</t>
  </si>
  <si>
    <t>AC Milan-Opende</t>
  </si>
  <si>
    <t>Lazio-Opende</t>
  </si>
  <si>
    <t>Fiorentina-Opende</t>
  </si>
  <si>
    <t>Galatasaray</t>
  </si>
  <si>
    <t>TLC</t>
  </si>
  <si>
    <t>Fenerbahce</t>
  </si>
  <si>
    <t>RWF</t>
  </si>
  <si>
    <t>Feanstars</t>
  </si>
  <si>
    <t>Zuidhorn</t>
  </si>
  <si>
    <t>Kollum</t>
  </si>
  <si>
    <t>Ajax</t>
  </si>
  <si>
    <t>15:30-15:41</t>
  </si>
  <si>
    <t>15:42-15:53</t>
  </si>
  <si>
    <t>15:54-16:05</t>
  </si>
  <si>
    <t>16:06-16:17</t>
  </si>
  <si>
    <t>16:18-16:29</t>
  </si>
  <si>
    <t>16:30-16:41</t>
  </si>
  <si>
    <t>16:42-16:53</t>
  </si>
  <si>
    <t>16:54-17:05</t>
  </si>
  <si>
    <t>17:06-17:17</t>
  </si>
  <si>
    <t>17:18-17:29</t>
  </si>
  <si>
    <t>Buitenpost</t>
  </si>
  <si>
    <t>Dordmund</t>
  </si>
  <si>
    <t>Aduard</t>
  </si>
  <si>
    <t>SC Cambuur</t>
  </si>
  <si>
    <t xml:space="preserve">11-01 Leek </t>
  </si>
  <si>
    <t>11-01 Leek</t>
  </si>
  <si>
    <t xml:space="preserve">18-01 Leek </t>
  </si>
  <si>
    <t xml:space="preserve">04-01 Leek </t>
  </si>
  <si>
    <t xml:space="preserve">25-1 Leek </t>
  </si>
  <si>
    <t>25-1 Leek</t>
  </si>
  <si>
    <t>04-01 Leek</t>
  </si>
  <si>
    <t xml:space="preserve">25-01 Leek </t>
  </si>
  <si>
    <t xml:space="preserve">01-02 Leek </t>
  </si>
  <si>
    <t>01-02 Leek</t>
  </si>
  <si>
    <t>Galatasary</t>
  </si>
  <si>
    <t>Atlrtico Madrid</t>
  </si>
  <si>
    <t>Espagnol</t>
  </si>
  <si>
    <t>17:00-17:11</t>
  </si>
  <si>
    <t>17:12-17:23</t>
  </si>
  <si>
    <t>17:24-17:35</t>
  </si>
  <si>
    <t>17:36-17:47</t>
  </si>
  <si>
    <t>17:48-17:59</t>
  </si>
  <si>
    <t>01-02 Grootegast</t>
  </si>
  <si>
    <t>Juvestus</t>
  </si>
  <si>
    <t>Juventus-opende</t>
  </si>
  <si>
    <t>25-01 Leek Topsporthal</t>
  </si>
  <si>
    <t>01-02 Leek Topsporthal</t>
  </si>
  <si>
    <t>8:30-8:41</t>
  </si>
  <si>
    <t>8:42-8:53</t>
  </si>
  <si>
    <t>8:54-9:05</t>
  </si>
  <si>
    <t>10:30-10:41</t>
  </si>
  <si>
    <t>10:42-10:53</t>
  </si>
  <si>
    <t>10:54-11:05</t>
  </si>
  <si>
    <t>11:06-11:17</t>
  </si>
  <si>
    <t>11:18-11:29</t>
  </si>
  <si>
    <t>11:30-11:41</t>
  </si>
  <si>
    <t>11:42-11:53</t>
  </si>
  <si>
    <t>11:54-12:05</t>
  </si>
  <si>
    <t>12:06-12:17</t>
  </si>
  <si>
    <t>12:18-12:29</t>
  </si>
  <si>
    <t>De Wilper Bys</t>
  </si>
  <si>
    <t>Heerenveen WB</t>
  </si>
  <si>
    <t>Ranking op basis van doelsaldo</t>
  </si>
</sst>
</file>

<file path=xl/styles.xml><?xml version="1.0" encoding="utf-8"?>
<styleSheet xmlns="http://schemas.openxmlformats.org/spreadsheetml/2006/main">
  <numFmts count="1">
    <numFmt numFmtId="164" formatCode="h:mm;@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64" fontId="0" fillId="2" borderId="0" xfId="0" applyNumberFormat="1" applyFill="1"/>
    <xf numFmtId="0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1" xfId="0" applyFill="1" applyBorder="1" applyAlignment="1">
      <alignment horizontal="center"/>
    </xf>
    <xf numFmtId="164" fontId="0" fillId="0" borderId="0" xfId="0" applyNumberFormat="1" applyFill="1"/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NumberFormat="1" applyFill="1" applyAlignment="1">
      <alignment horizontal="left"/>
    </xf>
    <xf numFmtId="0" fontId="2" fillId="3" borderId="0" xfId="0" applyFon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Protection="1"/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0" fontId="3" fillId="0" borderId="0" xfId="0" applyFont="1" applyFill="1" applyBorder="1" applyAlignment="1">
      <alignment horizontal="center"/>
    </xf>
    <xf numFmtId="0" fontId="1" fillId="3" borderId="0" xfId="0" applyFont="1" applyFill="1"/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5" borderId="0" xfId="0" applyFont="1" applyFill="1"/>
    <xf numFmtId="0" fontId="0" fillId="5" borderId="0" xfId="0" applyFill="1"/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0" borderId="0" xfId="0" applyFill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20" fontId="0" fillId="2" borderId="0" xfId="0" applyNumberFormat="1" applyFill="1"/>
    <xf numFmtId="0" fontId="0" fillId="11" borderId="12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7" fillId="12" borderId="12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16" fontId="2" fillId="0" borderId="0" xfId="0" applyNumberFormat="1" applyFont="1" applyFill="1"/>
    <xf numFmtId="0" fontId="0" fillId="13" borderId="12" xfId="0" applyFill="1" applyBorder="1" applyAlignment="1">
      <alignment horizontal="center"/>
    </xf>
    <xf numFmtId="16" fontId="0" fillId="2" borderId="0" xfId="0" applyNumberFormat="1" applyFill="1"/>
    <xf numFmtId="0" fontId="0" fillId="0" borderId="0" xfId="0" applyFill="1" applyAlignment="1">
      <alignment horizontal="center"/>
    </xf>
    <xf numFmtId="0" fontId="0" fillId="0" borderId="0" xfId="0"/>
    <xf numFmtId="20" fontId="0" fillId="4" borderId="5" xfId="0" applyNumberFormat="1" applyFill="1" applyBorder="1" applyAlignment="1">
      <alignment horizontal="center"/>
    </xf>
    <xf numFmtId="20" fontId="0" fillId="4" borderId="7" xfId="0" applyNumberFormat="1" applyFill="1" applyBorder="1" applyAlignment="1">
      <alignment horizontal="center"/>
    </xf>
    <xf numFmtId="0" fontId="0" fillId="6" borderId="12" xfId="0" applyFill="1" applyBorder="1" applyAlignment="1"/>
    <xf numFmtId="0" fontId="0" fillId="6" borderId="13" xfId="0" applyFill="1" applyBorder="1" applyAlignment="1"/>
    <xf numFmtId="0" fontId="0" fillId="7" borderId="9" xfId="0" applyFill="1" applyBorder="1" applyAlignment="1"/>
    <xf numFmtId="0" fontId="0" fillId="7" borderId="10" xfId="0" applyFill="1" applyBorder="1" applyAlignment="1"/>
    <xf numFmtId="0" fontId="0" fillId="7" borderId="11" xfId="0" applyFill="1" applyBorder="1" applyAlignment="1"/>
    <xf numFmtId="0" fontId="0" fillId="7" borderId="12" xfId="0" applyFill="1" applyBorder="1" applyAlignment="1"/>
    <xf numFmtId="0" fontId="0" fillId="7" borderId="1" xfId="0" applyFill="1" applyBorder="1" applyAlignment="1"/>
    <xf numFmtId="0" fontId="0" fillId="7" borderId="13" xfId="0" applyFill="1" applyBorder="1" applyAlignment="1"/>
    <xf numFmtId="0" fontId="0" fillId="7" borderId="15" xfId="0" applyFill="1" applyBorder="1" applyAlignment="1"/>
    <xf numFmtId="0" fontId="0" fillId="7" borderId="16" xfId="0" applyFill="1" applyBorder="1" applyAlignment="1"/>
    <xf numFmtId="20" fontId="0" fillId="6" borderId="15" xfId="0" applyNumberFormat="1" applyFill="1" applyBorder="1" applyAlignment="1">
      <alignment horizontal="center"/>
    </xf>
    <xf numFmtId="0" fontId="0" fillId="9" borderId="1" xfId="0" applyFill="1" applyBorder="1" applyAlignment="1"/>
    <xf numFmtId="0" fontId="0" fillId="7" borderId="12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6" borderId="0" xfId="0" applyFill="1"/>
    <xf numFmtId="0" fontId="0" fillId="7" borderId="1" xfId="0" applyFill="1" applyBorder="1" applyAlignment="1">
      <alignment vertical="center"/>
    </xf>
    <xf numFmtId="0" fontId="0" fillId="8" borderId="1" xfId="0" applyFill="1" applyBorder="1"/>
    <xf numFmtId="20" fontId="7" fillId="8" borderId="12" xfId="0" applyNumberFormat="1" applyFont="1" applyFill="1" applyBorder="1" applyAlignment="1">
      <alignment horizontal="center"/>
    </xf>
    <xf numFmtId="0" fontId="0" fillId="0" borderId="12" xfId="0" applyBorder="1"/>
    <xf numFmtId="20" fontId="7" fillId="8" borderId="14" xfId="0" applyNumberFormat="1" applyFont="1" applyFill="1" applyBorder="1" applyAlignment="1">
      <alignment horizontal="center"/>
    </xf>
    <xf numFmtId="20" fontId="0" fillId="4" borderId="9" xfId="0" applyNumberFormat="1" applyFill="1" applyBorder="1" applyAlignment="1">
      <alignment horizontal="center"/>
    </xf>
    <xf numFmtId="20" fontId="0" fillId="4" borderId="10" xfId="0" applyNumberFormat="1" applyFill="1" applyBorder="1" applyAlignment="1">
      <alignment horizontal="center"/>
    </xf>
    <xf numFmtId="20" fontId="0" fillId="4" borderId="11" xfId="0" applyNumberFormat="1" applyFill="1" applyBorder="1" applyAlignment="1">
      <alignment horizontal="center"/>
    </xf>
    <xf numFmtId="0" fontId="7" fillId="7" borderId="1" xfId="0" applyFont="1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7" fillId="0" borderId="12" xfId="0" applyFont="1" applyBorder="1"/>
    <xf numFmtId="0" fontId="7" fillId="7" borderId="12" xfId="0" applyFont="1" applyFill="1" applyBorder="1" applyAlignment="1">
      <alignment vertical="center"/>
    </xf>
    <xf numFmtId="0" fontId="7" fillId="7" borderId="14" xfId="0" applyFont="1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20" fontId="0" fillId="8" borderId="1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7" borderId="12" xfId="0" applyFill="1" applyBorder="1" applyAlignment="1">
      <alignment horizontal="center"/>
    </xf>
    <xf numFmtId="0" fontId="0" fillId="17" borderId="1" xfId="0" applyFill="1" applyBorder="1"/>
    <xf numFmtId="20" fontId="7" fillId="17" borderId="14" xfId="0" applyNumberFormat="1" applyFont="1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0" fontId="0" fillId="19" borderId="12" xfId="0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0" fillId="19" borderId="10" xfId="0" applyFill="1" applyBorder="1"/>
    <xf numFmtId="0" fontId="7" fillId="19" borderId="1" xfId="0" applyFont="1" applyFill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16" borderId="14" xfId="0" applyFill="1" applyBorder="1" applyAlignment="1">
      <alignment horizontal="center"/>
    </xf>
    <xf numFmtId="20" fontId="7" fillId="16" borderId="15" xfId="0" applyNumberFormat="1" applyFont="1" applyFill="1" applyBorder="1" applyAlignment="1">
      <alignment horizontal="center"/>
    </xf>
    <xf numFmtId="0" fontId="0" fillId="16" borderId="15" xfId="0" applyFill="1" applyBorder="1"/>
    <xf numFmtId="16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Alignment="1">
      <alignment horizontal="center"/>
    </xf>
    <xf numFmtId="20" fontId="0" fillId="0" borderId="1" xfId="0" applyNumberFormat="1" applyBorder="1" applyAlignment="1">
      <alignment horizontal="center"/>
    </xf>
    <xf numFmtId="16" fontId="0" fillId="0" borderId="9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16" fontId="0" fillId="0" borderId="14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16" fontId="0" fillId="0" borderId="12" xfId="0" applyNumberFormat="1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" fontId="0" fillId="0" borderId="14" xfId="0" applyNumberFormat="1" applyFill="1" applyBorder="1" applyAlignment="1">
      <alignment horizontal="center"/>
    </xf>
    <xf numFmtId="20" fontId="0" fillId="0" borderId="15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" fontId="0" fillId="0" borderId="9" xfId="0" applyNumberFormat="1" applyFill="1" applyBorder="1" applyAlignment="1">
      <alignment horizontal="center"/>
    </xf>
    <xf numFmtId="20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2" xfId="0" applyBorder="1" applyAlignment="1"/>
    <xf numFmtId="0" fontId="0" fillId="0" borderId="25" xfId="0" applyBorder="1" applyAlignment="1"/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19" borderId="1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9" borderId="15" xfId="0" applyFill="1" applyBorder="1" applyAlignment="1">
      <alignment horizontal="center" vertical="center"/>
    </xf>
    <xf numFmtId="0" fontId="7" fillId="16" borderId="15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7" borderId="1" xfId="0" applyFill="1" applyBorder="1" applyAlignment="1">
      <alignment horizontal="center" vertical="center"/>
    </xf>
    <xf numFmtId="0" fontId="7" fillId="17" borderId="15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19" borderId="1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/>
    </xf>
    <xf numFmtId="0" fontId="0" fillId="12" borderId="24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/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96"/>
  <sheetViews>
    <sheetView workbookViewId="0">
      <selection activeCell="D15" sqref="D15:E15"/>
    </sheetView>
  </sheetViews>
  <sheetFormatPr defaultRowHeight="15"/>
  <sheetData>
    <row r="1" spans="2:27" ht="15.75" thickBot="1">
      <c r="B1" s="168" t="s">
        <v>138</v>
      </c>
      <c r="C1" s="169"/>
      <c r="D1" s="168" t="s">
        <v>139</v>
      </c>
      <c r="E1" s="169"/>
      <c r="F1" s="168" t="s">
        <v>131</v>
      </c>
      <c r="G1" s="169"/>
      <c r="H1" s="168" t="s">
        <v>140</v>
      </c>
      <c r="I1" s="169"/>
      <c r="J1" s="182" t="s">
        <v>141</v>
      </c>
      <c r="K1" s="183"/>
      <c r="L1" s="183"/>
      <c r="M1" s="184"/>
      <c r="N1" s="178" t="s">
        <v>142</v>
      </c>
      <c r="O1" s="179"/>
      <c r="P1" s="178" t="s">
        <v>100</v>
      </c>
      <c r="Q1" s="179"/>
      <c r="R1" s="178" t="s">
        <v>143</v>
      </c>
      <c r="S1" s="179"/>
      <c r="T1" s="171"/>
      <c r="U1" s="171"/>
      <c r="V1" s="171"/>
      <c r="W1" s="171"/>
      <c r="X1" s="171"/>
      <c r="Y1" s="171"/>
      <c r="Z1" s="171"/>
      <c r="AA1" s="171"/>
    </row>
    <row r="2" spans="2:27">
      <c r="B2" s="174" t="s">
        <v>144</v>
      </c>
      <c r="C2" s="170"/>
      <c r="D2" s="170" t="s">
        <v>99</v>
      </c>
      <c r="E2" s="170"/>
      <c r="F2" s="170" t="s">
        <v>119</v>
      </c>
      <c r="G2" s="170"/>
      <c r="H2" s="170" t="s">
        <v>103</v>
      </c>
      <c r="I2" s="170"/>
      <c r="J2" s="170" t="s">
        <v>101</v>
      </c>
      <c r="K2" s="170"/>
      <c r="L2" s="170" t="s">
        <v>111</v>
      </c>
      <c r="M2" s="170"/>
      <c r="N2" s="170" t="s">
        <v>102</v>
      </c>
      <c r="O2" s="170"/>
      <c r="P2" s="170" t="s">
        <v>119</v>
      </c>
      <c r="Q2" s="170"/>
      <c r="R2" s="170" t="s">
        <v>103</v>
      </c>
      <c r="S2" s="177"/>
      <c r="T2" s="171"/>
      <c r="U2" s="171"/>
      <c r="V2" s="171"/>
      <c r="W2" s="171"/>
      <c r="X2" s="171"/>
      <c r="Y2" s="171"/>
      <c r="Z2" s="171"/>
      <c r="AA2" s="171"/>
    </row>
    <row r="3" spans="2:27">
      <c r="B3" s="175" t="s">
        <v>145</v>
      </c>
      <c r="C3" s="176"/>
      <c r="D3" s="176" t="s">
        <v>149</v>
      </c>
      <c r="E3" s="176"/>
      <c r="F3" s="176" t="s">
        <v>151</v>
      </c>
      <c r="G3" s="176"/>
      <c r="H3" s="176" t="s">
        <v>108</v>
      </c>
      <c r="I3" s="176"/>
      <c r="J3" s="176" t="s">
        <v>116</v>
      </c>
      <c r="K3" s="176"/>
      <c r="L3" s="176" t="s">
        <v>117</v>
      </c>
      <c r="M3" s="176"/>
      <c r="N3" s="176" t="s">
        <v>106</v>
      </c>
      <c r="O3" s="176"/>
      <c r="P3" s="176" t="s">
        <v>151</v>
      </c>
      <c r="Q3" s="176"/>
      <c r="R3" s="176" t="s">
        <v>108</v>
      </c>
      <c r="S3" s="180"/>
      <c r="T3" s="171"/>
      <c r="U3" s="171"/>
      <c r="V3" s="171"/>
      <c r="W3" s="171"/>
      <c r="X3" s="171"/>
      <c r="Y3" s="171"/>
      <c r="Z3" s="171"/>
      <c r="AA3" s="171"/>
    </row>
    <row r="4" spans="2:27">
      <c r="B4" s="175" t="s">
        <v>112</v>
      </c>
      <c r="C4" s="176"/>
      <c r="D4" s="176" t="s">
        <v>109</v>
      </c>
      <c r="E4" s="176"/>
      <c r="F4" s="176" t="s">
        <v>152</v>
      </c>
      <c r="G4" s="176"/>
      <c r="H4" s="176" t="s">
        <v>110</v>
      </c>
      <c r="I4" s="176"/>
      <c r="J4" s="176" t="s">
        <v>94</v>
      </c>
      <c r="K4" s="176"/>
      <c r="L4" s="176" t="s">
        <v>160</v>
      </c>
      <c r="M4" s="176"/>
      <c r="N4" s="176" t="s">
        <v>155</v>
      </c>
      <c r="O4" s="176"/>
      <c r="P4" s="176" t="s">
        <v>152</v>
      </c>
      <c r="Q4" s="176"/>
      <c r="R4" s="176" t="s">
        <v>110</v>
      </c>
      <c r="S4" s="180"/>
      <c r="T4" s="171"/>
      <c r="U4" s="171"/>
      <c r="V4" s="171"/>
      <c r="W4" s="171"/>
      <c r="X4" s="171"/>
      <c r="Y4" s="171"/>
      <c r="Z4" s="171"/>
      <c r="AA4" s="171"/>
    </row>
    <row r="5" spans="2:27">
      <c r="B5" s="175" t="s">
        <v>146</v>
      </c>
      <c r="C5" s="176"/>
      <c r="D5" s="176" t="s">
        <v>104</v>
      </c>
      <c r="E5" s="176"/>
      <c r="F5" s="176" t="s">
        <v>153</v>
      </c>
      <c r="G5" s="176"/>
      <c r="H5" s="176" t="s">
        <v>107</v>
      </c>
      <c r="I5" s="176"/>
      <c r="J5" s="176" t="s">
        <v>159</v>
      </c>
      <c r="K5" s="176"/>
      <c r="L5" s="176" t="s">
        <v>161</v>
      </c>
      <c r="M5" s="176"/>
      <c r="N5" s="176" t="s">
        <v>157</v>
      </c>
      <c r="O5" s="176"/>
      <c r="P5" s="176" t="s">
        <v>153</v>
      </c>
      <c r="Q5" s="176"/>
      <c r="R5" s="176" t="s">
        <v>107</v>
      </c>
      <c r="S5" s="180"/>
      <c r="T5" s="171"/>
      <c r="U5" s="171"/>
      <c r="V5" s="171"/>
      <c r="W5" s="171"/>
      <c r="X5" s="171"/>
      <c r="Y5" s="171"/>
      <c r="Z5" s="171"/>
      <c r="AA5" s="171"/>
    </row>
    <row r="6" spans="2:27">
      <c r="B6" s="175" t="s">
        <v>147</v>
      </c>
      <c r="C6" s="176"/>
      <c r="D6" s="176" t="s">
        <v>114</v>
      </c>
      <c r="E6" s="176"/>
      <c r="F6" s="176" t="s">
        <v>120</v>
      </c>
      <c r="G6" s="176"/>
      <c r="H6" s="176" t="s">
        <v>154</v>
      </c>
      <c r="I6" s="176"/>
      <c r="J6" s="176" t="s">
        <v>158</v>
      </c>
      <c r="K6" s="176"/>
      <c r="L6" s="176" t="s">
        <v>162</v>
      </c>
      <c r="M6" s="176"/>
      <c r="N6" s="176" t="s">
        <v>156</v>
      </c>
      <c r="O6" s="176"/>
      <c r="P6" s="176" t="s">
        <v>120</v>
      </c>
      <c r="Q6" s="176"/>
      <c r="R6" s="176" t="s">
        <v>154</v>
      </c>
      <c r="S6" s="180"/>
      <c r="T6" s="171"/>
      <c r="U6" s="171"/>
      <c r="V6" s="171"/>
      <c r="W6" s="171"/>
      <c r="X6" s="171"/>
      <c r="Y6" s="171"/>
      <c r="Z6" s="171"/>
      <c r="AA6" s="171"/>
    </row>
    <row r="7" spans="2:27" ht="15.75" thickBot="1">
      <c r="B7" s="172" t="s">
        <v>148</v>
      </c>
      <c r="C7" s="173"/>
      <c r="D7" s="173" t="s">
        <v>150</v>
      </c>
      <c r="E7" s="173"/>
      <c r="F7" s="173" t="s">
        <v>118</v>
      </c>
      <c r="G7" s="173"/>
      <c r="H7" s="173" t="s">
        <v>115</v>
      </c>
      <c r="I7" s="173"/>
      <c r="J7" s="173" t="s">
        <v>105</v>
      </c>
      <c r="K7" s="173"/>
      <c r="L7" s="173" t="s">
        <v>163</v>
      </c>
      <c r="M7" s="173"/>
      <c r="N7" s="173" t="s">
        <v>113</v>
      </c>
      <c r="O7" s="173"/>
      <c r="P7" s="173" t="s">
        <v>118</v>
      </c>
      <c r="Q7" s="173"/>
      <c r="R7" s="173" t="s">
        <v>115</v>
      </c>
      <c r="S7" s="181"/>
      <c r="T7" s="171"/>
      <c r="U7" s="171"/>
      <c r="V7" s="171"/>
      <c r="W7" s="171"/>
      <c r="X7" s="171"/>
      <c r="Y7" s="171"/>
      <c r="Z7" s="171"/>
      <c r="AA7" s="171"/>
    </row>
    <row r="8" spans="2:27"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</row>
    <row r="9" spans="2:27"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</row>
    <row r="10" spans="2:27"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</row>
    <row r="11" spans="2:27"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</row>
    <row r="12" spans="2:27"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</row>
    <row r="13" spans="2:27"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</row>
    <row r="14" spans="2:27"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</row>
    <row r="15" spans="2:27"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</row>
    <row r="16" spans="2:27"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</row>
    <row r="17" spans="2:27"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</row>
    <row r="18" spans="2:27"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</row>
    <row r="19" spans="2:27"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</row>
    <row r="20" spans="2:27"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</row>
    <row r="21" spans="2:27"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</row>
    <row r="22" spans="2:27"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</row>
    <row r="23" spans="2:27"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</row>
    <row r="24" spans="2:27"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</row>
    <row r="25" spans="2:27"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</row>
    <row r="26" spans="2:27"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</row>
    <row r="27" spans="2:27"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</row>
    <row r="28" spans="2:27"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</row>
    <row r="29" spans="2:27"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</row>
    <row r="30" spans="2:27"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</row>
    <row r="31" spans="2:27"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</row>
    <row r="32" spans="2:27"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</row>
    <row r="33" spans="2:23"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</row>
    <row r="34" spans="2:23"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</row>
    <row r="35" spans="2:23"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</row>
    <row r="36" spans="2:23"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</row>
    <row r="37" spans="2:23"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</row>
    <row r="38" spans="2:23"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</row>
    <row r="39" spans="2:23"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</row>
    <row r="40" spans="2:23"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</row>
    <row r="41" spans="2:23"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</row>
    <row r="42" spans="2:23"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</row>
    <row r="43" spans="2:23"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</row>
    <row r="44" spans="2:23"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</row>
    <row r="45" spans="2:23"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</row>
    <row r="46" spans="2:23"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</row>
    <row r="47" spans="2:23"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</row>
    <row r="48" spans="2:23"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</row>
    <row r="49" spans="2:23"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</row>
    <row r="50" spans="2:23"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</row>
    <row r="51" spans="2:23"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</row>
    <row r="52" spans="2:23"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</row>
    <row r="53" spans="2:23"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</row>
    <row r="54" spans="2:23"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</row>
    <row r="55" spans="2:23"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</row>
    <row r="56" spans="2:23"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</row>
    <row r="57" spans="2:23"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</row>
    <row r="58" spans="2:23"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</row>
    <row r="59" spans="2:23"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</row>
    <row r="60" spans="2:23"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</row>
    <row r="61" spans="2:23"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</row>
    <row r="62" spans="2:23"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</row>
    <row r="63" spans="2:23"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</row>
    <row r="64" spans="2:23"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</row>
    <row r="65" spans="2:23"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</row>
    <row r="66" spans="2:23"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</row>
    <row r="67" spans="2:23"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</row>
    <row r="68" spans="2:23"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</row>
    <row r="69" spans="2:23"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</row>
    <row r="70" spans="2:23"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</row>
    <row r="71" spans="2:23"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</row>
    <row r="72" spans="2:23"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</row>
    <row r="73" spans="2:23"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</row>
    <row r="74" spans="2:23"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</row>
    <row r="75" spans="2:23"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</row>
    <row r="76" spans="2:23"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</row>
    <row r="77" spans="2:23"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</row>
    <row r="78" spans="2:23"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</row>
    <row r="79" spans="2:23"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</row>
    <row r="80" spans="2:23"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</row>
    <row r="81" spans="2:23"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</row>
    <row r="82" spans="2:23"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</row>
    <row r="83" spans="2:23"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</row>
    <row r="84" spans="2:23"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</row>
    <row r="85" spans="2:23"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</row>
    <row r="86" spans="2:23"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</row>
    <row r="87" spans="2:23"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</row>
    <row r="88" spans="2:23"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</row>
    <row r="89" spans="2:23"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</row>
    <row r="90" spans="2:23"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</row>
    <row r="91" spans="2:23"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</row>
    <row r="92" spans="2:23"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</row>
    <row r="93" spans="2:23"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</row>
    <row r="94" spans="2:23"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</row>
    <row r="95" spans="2:23"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</row>
    <row r="96" spans="2:23"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</row>
    <row r="97" spans="2:23"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</row>
    <row r="98" spans="2:23"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</row>
    <row r="99" spans="2:23"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</row>
    <row r="100" spans="2:23"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</row>
    <row r="101" spans="2:23"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</row>
    <row r="102" spans="2:23"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</row>
    <row r="103" spans="2:23"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</row>
    <row r="104" spans="2:23"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</row>
    <row r="105" spans="2:23"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</row>
    <row r="106" spans="2:23"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</row>
    <row r="107" spans="2:23"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</row>
    <row r="108" spans="2:23"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</row>
    <row r="109" spans="2:23"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</row>
    <row r="110" spans="2:23"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</row>
    <row r="111" spans="2:23"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</row>
    <row r="112" spans="2:23"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</row>
    <row r="113" spans="2:23"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</row>
    <row r="114" spans="2:23"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</row>
    <row r="115" spans="2:23"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</row>
    <row r="116" spans="2:23"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</row>
    <row r="117" spans="2:23"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</row>
    <row r="118" spans="2:23"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</row>
    <row r="119" spans="2:23"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</row>
    <row r="120" spans="2:23"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</row>
    <row r="121" spans="2:23"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</row>
    <row r="122" spans="2:23"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</row>
    <row r="123" spans="2:23"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</row>
    <row r="124" spans="2:23">
      <c r="B124" s="171"/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</row>
    <row r="125" spans="2:23"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</row>
    <row r="126" spans="2:23"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</row>
    <row r="127" spans="2:23"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</row>
    <row r="128" spans="2:23">
      <c r="B128" s="171"/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</row>
    <row r="129" spans="2:23"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</row>
    <row r="130" spans="2:23"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</row>
    <row r="131" spans="2:23">
      <c r="B131" s="171"/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</row>
    <row r="132" spans="2:23">
      <c r="B132" s="171"/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</row>
    <row r="133" spans="2:23">
      <c r="B133" s="171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</row>
    <row r="134" spans="2:23"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</row>
    <row r="135" spans="2:23">
      <c r="B135" s="171"/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</row>
    <row r="136" spans="2:23">
      <c r="B136" s="171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</row>
    <row r="137" spans="2:23">
      <c r="B137" s="171"/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</row>
    <row r="138" spans="2:23">
      <c r="B138" s="171"/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</row>
    <row r="139" spans="2:23"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</row>
    <row r="140" spans="2:23">
      <c r="B140" s="171"/>
      <c r="C140" s="171"/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</row>
    <row r="141" spans="2:23">
      <c r="B141" s="171"/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</row>
    <row r="142" spans="2:23">
      <c r="B142" s="171"/>
      <c r="C142" s="171"/>
      <c r="D142" s="171"/>
      <c r="E142" s="171"/>
      <c r="F142" s="171"/>
      <c r="G142" s="171"/>
      <c r="H142" s="171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</row>
    <row r="143" spans="2:23">
      <c r="B143" s="171"/>
      <c r="C143" s="171"/>
      <c r="D143" s="171"/>
      <c r="E143" s="171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1"/>
    </row>
    <row r="144" spans="2:23">
      <c r="B144" s="171"/>
      <c r="C144" s="171"/>
      <c r="D144" s="171"/>
      <c r="E144" s="171"/>
      <c r="F144" s="171"/>
      <c r="G144" s="171"/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</row>
    <row r="145" spans="2:23">
      <c r="B145" s="171"/>
      <c r="C145" s="171"/>
      <c r="D145" s="171"/>
      <c r="E145" s="171"/>
      <c r="F145" s="171"/>
      <c r="G145" s="171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</row>
    <row r="146" spans="2:23">
      <c r="B146" s="171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</row>
    <row r="147" spans="2:23">
      <c r="B147" s="171"/>
      <c r="C147" s="171"/>
      <c r="D147" s="171"/>
      <c r="E147" s="171"/>
      <c r="F147" s="171"/>
      <c r="G147" s="171"/>
      <c r="H147" s="171"/>
      <c r="I147" s="171"/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171"/>
    </row>
    <row r="148" spans="2:23">
      <c r="B148" s="171"/>
      <c r="C148" s="171"/>
      <c r="D148" s="171"/>
      <c r="E148" s="171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</row>
    <row r="149" spans="2:23">
      <c r="B149" s="171"/>
      <c r="C149" s="171"/>
      <c r="D149" s="171"/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</row>
    <row r="150" spans="2:23">
      <c r="B150" s="171"/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</row>
    <row r="151" spans="2:23">
      <c r="B151" s="171"/>
      <c r="C151" s="171"/>
      <c r="D151" s="171"/>
      <c r="E151" s="171"/>
      <c r="F151" s="171"/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</row>
    <row r="152" spans="2:23">
      <c r="B152" s="171"/>
      <c r="C152" s="171"/>
      <c r="D152" s="171"/>
      <c r="E152" s="171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</row>
    <row r="153" spans="2:23">
      <c r="B153" s="171"/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</row>
    <row r="154" spans="2:23">
      <c r="B154" s="171"/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  <c r="W154" s="171"/>
    </row>
    <row r="155" spans="2:23">
      <c r="B155" s="171"/>
      <c r="C155" s="171"/>
      <c r="D155" s="171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</row>
    <row r="156" spans="2:23">
      <c r="B156" s="171"/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</row>
    <row r="157" spans="2:23">
      <c r="B157" s="171"/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</row>
    <row r="158" spans="2:23">
      <c r="B158" s="171"/>
      <c r="C158" s="171"/>
      <c r="D158" s="171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</row>
    <row r="159" spans="2:23">
      <c r="B159" s="171"/>
      <c r="C159" s="171"/>
      <c r="D159" s="171"/>
      <c r="E159" s="171"/>
      <c r="F159" s="171"/>
      <c r="G159" s="171"/>
      <c r="H159" s="171"/>
      <c r="I159" s="171"/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</row>
    <row r="160" spans="2:23">
      <c r="B160" s="171"/>
      <c r="C160" s="171"/>
      <c r="D160" s="171"/>
      <c r="E160" s="171"/>
      <c r="F160" s="171"/>
      <c r="G160" s="171"/>
      <c r="H160" s="171"/>
      <c r="I160" s="171"/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</row>
    <row r="161" spans="2:23">
      <c r="B161" s="171"/>
      <c r="C161" s="171"/>
      <c r="D161" s="171"/>
      <c r="E161" s="171"/>
      <c r="F161" s="171"/>
      <c r="G161" s="171"/>
      <c r="H161" s="171"/>
      <c r="I161" s="171"/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</row>
    <row r="162" spans="2:23">
      <c r="B162" s="171"/>
      <c r="C162" s="171"/>
      <c r="D162" s="171"/>
      <c r="E162" s="171"/>
      <c r="F162" s="171"/>
      <c r="G162" s="171"/>
      <c r="H162" s="171"/>
      <c r="I162" s="171"/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</row>
    <row r="163" spans="2:23">
      <c r="B163" s="171"/>
      <c r="C163" s="171"/>
      <c r="D163" s="171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</row>
    <row r="164" spans="2:23">
      <c r="B164" s="171"/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</row>
    <row r="165" spans="2:23">
      <c r="B165" s="171"/>
      <c r="C165" s="171"/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</row>
    <row r="166" spans="2:23">
      <c r="B166" s="171"/>
      <c r="C166" s="171"/>
      <c r="D166" s="171"/>
      <c r="E166" s="171"/>
      <c r="F166" s="171"/>
      <c r="G166" s="171"/>
      <c r="H166" s="171"/>
      <c r="I166" s="171"/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</row>
    <row r="167" spans="2:23">
      <c r="B167" s="171"/>
      <c r="C167" s="171"/>
      <c r="D167" s="171"/>
      <c r="E167" s="171"/>
      <c r="F167" s="171"/>
      <c r="G167" s="171"/>
      <c r="H167" s="171"/>
      <c r="I167" s="171"/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</row>
    <row r="168" spans="2:23">
      <c r="B168" s="171"/>
      <c r="C168" s="171"/>
      <c r="D168" s="171"/>
      <c r="E168" s="171"/>
      <c r="F168" s="171"/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</row>
    <row r="169" spans="2:23">
      <c r="B169" s="171"/>
      <c r="C169" s="171"/>
      <c r="D169" s="171"/>
      <c r="E169" s="171"/>
      <c r="F169" s="171"/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  <c r="V169" s="171"/>
      <c r="W169" s="171"/>
    </row>
    <row r="170" spans="2:23">
      <c r="B170" s="171"/>
      <c r="C170" s="171"/>
      <c r="D170" s="171"/>
      <c r="E170" s="171"/>
      <c r="F170" s="171"/>
      <c r="G170" s="171"/>
      <c r="H170" s="171"/>
      <c r="I170" s="171"/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  <c r="U170" s="171"/>
      <c r="V170" s="171"/>
      <c r="W170" s="171"/>
    </row>
    <row r="171" spans="2:23">
      <c r="B171" s="171"/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</row>
    <row r="172" spans="2:23">
      <c r="B172" s="171"/>
      <c r="C172" s="171"/>
      <c r="D172" s="171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  <c r="U172" s="171"/>
      <c r="V172" s="171"/>
      <c r="W172" s="171"/>
    </row>
    <row r="173" spans="2:23">
      <c r="B173" s="171"/>
      <c r="C173" s="171"/>
      <c r="D173" s="171"/>
      <c r="E173" s="171"/>
      <c r="F173" s="171"/>
      <c r="G173" s="171"/>
      <c r="H173" s="171"/>
      <c r="I173" s="171"/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  <c r="W173" s="171"/>
    </row>
    <row r="174" spans="2:23">
      <c r="B174" s="171"/>
      <c r="C174" s="171"/>
      <c r="D174" s="171"/>
      <c r="E174" s="171"/>
      <c r="F174" s="171"/>
      <c r="G174" s="171"/>
      <c r="H174" s="171"/>
      <c r="I174" s="171"/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1"/>
      <c r="V174" s="171"/>
      <c r="W174" s="171"/>
    </row>
    <row r="175" spans="2:23">
      <c r="B175" s="171"/>
      <c r="C175" s="171"/>
      <c r="D175" s="171"/>
      <c r="E175" s="171"/>
      <c r="F175" s="171"/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</row>
    <row r="176" spans="2:23">
      <c r="B176" s="171"/>
      <c r="C176" s="171"/>
      <c r="D176" s="171"/>
      <c r="E176" s="171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</row>
    <row r="177" spans="2:23"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</row>
    <row r="178" spans="2:23">
      <c r="B178" s="171"/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</row>
    <row r="179" spans="2:23">
      <c r="B179" s="171"/>
      <c r="C179" s="171"/>
      <c r="D179" s="171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  <c r="W179" s="171"/>
    </row>
    <row r="180" spans="2:23">
      <c r="B180" s="171"/>
      <c r="C180" s="171"/>
      <c r="D180" s="171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  <c r="T180" s="171"/>
      <c r="U180" s="171"/>
      <c r="V180" s="171"/>
      <c r="W180" s="171"/>
    </row>
    <row r="181" spans="2:23">
      <c r="B181" s="171"/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</row>
    <row r="182" spans="2:23">
      <c r="B182" s="171"/>
      <c r="C182" s="171"/>
      <c r="D182" s="171"/>
      <c r="E182" s="171"/>
      <c r="F182" s="171"/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</row>
    <row r="183" spans="2:23">
      <c r="B183" s="171"/>
      <c r="C183" s="171"/>
      <c r="D183" s="171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</row>
    <row r="184" spans="2:23">
      <c r="B184" s="171"/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</row>
    <row r="185" spans="2:23">
      <c r="B185" s="171"/>
      <c r="C185" s="171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  <c r="W185" s="171"/>
    </row>
    <row r="186" spans="2:23">
      <c r="B186" s="171"/>
      <c r="C186" s="171"/>
      <c r="D186" s="171"/>
      <c r="E186" s="171"/>
      <c r="F186" s="171"/>
      <c r="G186" s="171"/>
      <c r="H186" s="171"/>
      <c r="I186" s="171"/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  <c r="U186" s="171"/>
      <c r="V186" s="171"/>
      <c r="W186" s="171"/>
    </row>
    <row r="187" spans="2:23">
      <c r="B187" s="171"/>
      <c r="C187" s="171"/>
      <c r="D187" s="171"/>
      <c r="E187" s="171"/>
      <c r="F187" s="171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  <c r="V187" s="171"/>
      <c r="W187" s="171"/>
    </row>
    <row r="188" spans="2:23">
      <c r="B188" s="171"/>
      <c r="C188" s="171"/>
      <c r="D188" s="171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</row>
    <row r="189" spans="2:23"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</row>
    <row r="190" spans="2:23">
      <c r="B190" s="171"/>
      <c r="C190" s="171"/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171"/>
      <c r="U190" s="171"/>
      <c r="V190" s="171"/>
      <c r="W190" s="171"/>
    </row>
    <row r="191" spans="2:23"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171"/>
      <c r="V191" s="171"/>
      <c r="W191" s="171"/>
    </row>
    <row r="192" spans="2:23">
      <c r="B192" s="171"/>
      <c r="C192" s="171"/>
      <c r="D192" s="171"/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</row>
    <row r="193" spans="2:23">
      <c r="B193" s="171"/>
      <c r="C193" s="171"/>
      <c r="D193" s="171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</row>
    <row r="194" spans="2:23">
      <c r="B194" s="171"/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</row>
    <row r="195" spans="2:23">
      <c r="L195" s="171"/>
      <c r="M195" s="171"/>
    </row>
    <row r="196" spans="2:23">
      <c r="L196" s="171"/>
      <c r="M196" s="171"/>
    </row>
  </sheetData>
  <mergeCells count="2171">
    <mergeCell ref="L194:M194"/>
    <mergeCell ref="L195:M195"/>
    <mergeCell ref="L196:M196"/>
    <mergeCell ref="J1:M1"/>
    <mergeCell ref="L188:M188"/>
    <mergeCell ref="L189:M189"/>
    <mergeCell ref="L190:M190"/>
    <mergeCell ref="L191:M191"/>
    <mergeCell ref="L192:M192"/>
    <mergeCell ref="L193:M193"/>
    <mergeCell ref="L182:M182"/>
    <mergeCell ref="L183:M183"/>
    <mergeCell ref="L184:M184"/>
    <mergeCell ref="L185:M185"/>
    <mergeCell ref="L186:M186"/>
    <mergeCell ref="L187:M187"/>
    <mergeCell ref="L176:M176"/>
    <mergeCell ref="L177:M177"/>
    <mergeCell ref="L178:M178"/>
    <mergeCell ref="L179:M179"/>
    <mergeCell ref="L180:M180"/>
    <mergeCell ref="L181:M181"/>
    <mergeCell ref="L170:M170"/>
    <mergeCell ref="L171:M171"/>
    <mergeCell ref="L172:M172"/>
    <mergeCell ref="L173:M173"/>
    <mergeCell ref="L174:M174"/>
    <mergeCell ref="L175:M175"/>
    <mergeCell ref="L164:M164"/>
    <mergeCell ref="L165:M165"/>
    <mergeCell ref="L166:M166"/>
    <mergeCell ref="L167:M167"/>
    <mergeCell ref="L14:M14"/>
    <mergeCell ref="L15:M15"/>
    <mergeCell ref="L16:M16"/>
    <mergeCell ref="L17:M17"/>
    <mergeCell ref="L18:M18"/>
    <mergeCell ref="L19:M19"/>
    <mergeCell ref="L9:M9"/>
    <mergeCell ref="L10:M10"/>
    <mergeCell ref="L11:M11"/>
    <mergeCell ref="L12:M12"/>
    <mergeCell ref="L13:M13"/>
    <mergeCell ref="L8:M8"/>
    <mergeCell ref="P194:Q194"/>
    <mergeCell ref="R194:S194"/>
    <mergeCell ref="T194:U194"/>
    <mergeCell ref="V194:W194"/>
    <mergeCell ref="L2:M2"/>
    <mergeCell ref="L3:M3"/>
    <mergeCell ref="L4:M4"/>
    <mergeCell ref="L5:M5"/>
    <mergeCell ref="L6:M6"/>
    <mergeCell ref="P193:Q193"/>
    <mergeCell ref="R193:S193"/>
    <mergeCell ref="T193:U193"/>
    <mergeCell ref="V193:W193"/>
    <mergeCell ref="P190:Q190"/>
    <mergeCell ref="R190:S190"/>
    <mergeCell ref="T190:U190"/>
    <mergeCell ref="V190:W190"/>
    <mergeCell ref="P189:Q189"/>
    <mergeCell ref="R189:S189"/>
    <mergeCell ref="T189:U189"/>
    <mergeCell ref="B194:C194"/>
    <mergeCell ref="D194:E194"/>
    <mergeCell ref="F194:G194"/>
    <mergeCell ref="H194:I194"/>
    <mergeCell ref="J194:K194"/>
    <mergeCell ref="N194:O194"/>
    <mergeCell ref="P192:Q192"/>
    <mergeCell ref="R192:S192"/>
    <mergeCell ref="T192:U192"/>
    <mergeCell ref="V192:W192"/>
    <mergeCell ref="B193:C193"/>
    <mergeCell ref="D193:E193"/>
    <mergeCell ref="F193:G193"/>
    <mergeCell ref="H193:I193"/>
    <mergeCell ref="J193:K193"/>
    <mergeCell ref="N193:O193"/>
    <mergeCell ref="P191:Q191"/>
    <mergeCell ref="R191:S191"/>
    <mergeCell ref="T191:U191"/>
    <mergeCell ref="V191:W191"/>
    <mergeCell ref="B192:C192"/>
    <mergeCell ref="D192:E192"/>
    <mergeCell ref="F192:G192"/>
    <mergeCell ref="H192:I192"/>
    <mergeCell ref="J192:K192"/>
    <mergeCell ref="N192:O192"/>
    <mergeCell ref="B191:C191"/>
    <mergeCell ref="D191:E191"/>
    <mergeCell ref="F191:G191"/>
    <mergeCell ref="H191:I191"/>
    <mergeCell ref="J191:K191"/>
    <mergeCell ref="N191:O191"/>
    <mergeCell ref="V189:W189"/>
    <mergeCell ref="B190:C190"/>
    <mergeCell ref="D190:E190"/>
    <mergeCell ref="F190:G190"/>
    <mergeCell ref="H190:I190"/>
    <mergeCell ref="J190:K190"/>
    <mergeCell ref="N190:O190"/>
    <mergeCell ref="P188:Q188"/>
    <mergeCell ref="R188:S188"/>
    <mergeCell ref="T188:U188"/>
    <mergeCell ref="V188:W188"/>
    <mergeCell ref="B189:C189"/>
    <mergeCell ref="D189:E189"/>
    <mergeCell ref="F189:G189"/>
    <mergeCell ref="H189:I189"/>
    <mergeCell ref="J189:K189"/>
    <mergeCell ref="N189:O189"/>
    <mergeCell ref="P187:Q187"/>
    <mergeCell ref="R187:S187"/>
    <mergeCell ref="T187:U187"/>
    <mergeCell ref="V187:W187"/>
    <mergeCell ref="B188:C188"/>
    <mergeCell ref="D188:E188"/>
    <mergeCell ref="F188:G188"/>
    <mergeCell ref="H188:I188"/>
    <mergeCell ref="J188:K188"/>
    <mergeCell ref="N188:O188"/>
    <mergeCell ref="P186:Q186"/>
    <mergeCell ref="R186:S186"/>
    <mergeCell ref="T186:U186"/>
    <mergeCell ref="V186:W186"/>
    <mergeCell ref="B187:C187"/>
    <mergeCell ref="D187:E187"/>
    <mergeCell ref="F187:G187"/>
    <mergeCell ref="H187:I187"/>
    <mergeCell ref="J187:K187"/>
    <mergeCell ref="N187:O187"/>
    <mergeCell ref="P185:Q185"/>
    <mergeCell ref="R185:S185"/>
    <mergeCell ref="T185:U185"/>
    <mergeCell ref="V185:W185"/>
    <mergeCell ref="B186:C186"/>
    <mergeCell ref="D186:E186"/>
    <mergeCell ref="F186:G186"/>
    <mergeCell ref="H186:I186"/>
    <mergeCell ref="J186:K186"/>
    <mergeCell ref="N186:O186"/>
    <mergeCell ref="P184:Q184"/>
    <mergeCell ref="R184:S184"/>
    <mergeCell ref="T184:U184"/>
    <mergeCell ref="V184:W184"/>
    <mergeCell ref="B185:C185"/>
    <mergeCell ref="D185:E185"/>
    <mergeCell ref="F185:G185"/>
    <mergeCell ref="H185:I185"/>
    <mergeCell ref="J185:K185"/>
    <mergeCell ref="N185:O185"/>
    <mergeCell ref="P183:Q183"/>
    <mergeCell ref="R183:S183"/>
    <mergeCell ref="T183:U183"/>
    <mergeCell ref="V183:W183"/>
    <mergeCell ref="B184:C184"/>
    <mergeCell ref="D184:E184"/>
    <mergeCell ref="F184:G184"/>
    <mergeCell ref="H184:I184"/>
    <mergeCell ref="J184:K184"/>
    <mergeCell ref="N184:O184"/>
    <mergeCell ref="P182:Q182"/>
    <mergeCell ref="R182:S182"/>
    <mergeCell ref="T182:U182"/>
    <mergeCell ref="V182:W182"/>
    <mergeCell ref="B183:C183"/>
    <mergeCell ref="D183:E183"/>
    <mergeCell ref="F183:G183"/>
    <mergeCell ref="H183:I183"/>
    <mergeCell ref="J183:K183"/>
    <mergeCell ref="N183:O183"/>
    <mergeCell ref="P181:Q181"/>
    <mergeCell ref="R181:S181"/>
    <mergeCell ref="T181:U181"/>
    <mergeCell ref="V181:W181"/>
    <mergeCell ref="B182:C182"/>
    <mergeCell ref="D182:E182"/>
    <mergeCell ref="F182:G182"/>
    <mergeCell ref="H182:I182"/>
    <mergeCell ref="J182:K182"/>
    <mergeCell ref="N182:O182"/>
    <mergeCell ref="P180:Q180"/>
    <mergeCell ref="R180:S180"/>
    <mergeCell ref="T180:U180"/>
    <mergeCell ref="V180:W180"/>
    <mergeCell ref="B181:C181"/>
    <mergeCell ref="D181:E181"/>
    <mergeCell ref="F181:G181"/>
    <mergeCell ref="H181:I181"/>
    <mergeCell ref="J181:K181"/>
    <mergeCell ref="N181:O181"/>
    <mergeCell ref="P179:Q179"/>
    <mergeCell ref="R179:S179"/>
    <mergeCell ref="T179:U179"/>
    <mergeCell ref="V179:W179"/>
    <mergeCell ref="B180:C180"/>
    <mergeCell ref="D180:E180"/>
    <mergeCell ref="F180:G180"/>
    <mergeCell ref="H180:I180"/>
    <mergeCell ref="J180:K180"/>
    <mergeCell ref="N180:O180"/>
    <mergeCell ref="P178:Q178"/>
    <mergeCell ref="R178:S178"/>
    <mergeCell ref="T178:U178"/>
    <mergeCell ref="V178:W178"/>
    <mergeCell ref="B179:C179"/>
    <mergeCell ref="D179:E179"/>
    <mergeCell ref="F179:G179"/>
    <mergeCell ref="H179:I179"/>
    <mergeCell ref="J179:K179"/>
    <mergeCell ref="N179:O179"/>
    <mergeCell ref="P177:Q177"/>
    <mergeCell ref="R177:S177"/>
    <mergeCell ref="T177:U177"/>
    <mergeCell ref="V177:W177"/>
    <mergeCell ref="B178:C178"/>
    <mergeCell ref="D178:E178"/>
    <mergeCell ref="F178:G178"/>
    <mergeCell ref="H178:I178"/>
    <mergeCell ref="J178:K178"/>
    <mergeCell ref="N178:O178"/>
    <mergeCell ref="P176:Q176"/>
    <mergeCell ref="R176:S176"/>
    <mergeCell ref="T176:U176"/>
    <mergeCell ref="V176:W176"/>
    <mergeCell ref="B177:C177"/>
    <mergeCell ref="D177:E177"/>
    <mergeCell ref="F177:G177"/>
    <mergeCell ref="H177:I177"/>
    <mergeCell ref="J177:K177"/>
    <mergeCell ref="N177:O177"/>
    <mergeCell ref="P175:Q175"/>
    <mergeCell ref="R175:S175"/>
    <mergeCell ref="T175:U175"/>
    <mergeCell ref="V175:W175"/>
    <mergeCell ref="B176:C176"/>
    <mergeCell ref="D176:E176"/>
    <mergeCell ref="F176:G176"/>
    <mergeCell ref="H176:I176"/>
    <mergeCell ref="J176:K176"/>
    <mergeCell ref="N176:O176"/>
    <mergeCell ref="P174:Q174"/>
    <mergeCell ref="R174:S174"/>
    <mergeCell ref="T174:U174"/>
    <mergeCell ref="V174:W174"/>
    <mergeCell ref="B175:C175"/>
    <mergeCell ref="D175:E175"/>
    <mergeCell ref="F175:G175"/>
    <mergeCell ref="H175:I175"/>
    <mergeCell ref="J175:K175"/>
    <mergeCell ref="N175:O175"/>
    <mergeCell ref="P173:Q173"/>
    <mergeCell ref="R173:S173"/>
    <mergeCell ref="T173:U173"/>
    <mergeCell ref="V173:W173"/>
    <mergeCell ref="B174:C174"/>
    <mergeCell ref="D174:E174"/>
    <mergeCell ref="F174:G174"/>
    <mergeCell ref="H174:I174"/>
    <mergeCell ref="J174:K174"/>
    <mergeCell ref="N174:O174"/>
    <mergeCell ref="P172:Q172"/>
    <mergeCell ref="R172:S172"/>
    <mergeCell ref="T172:U172"/>
    <mergeCell ref="V172:W172"/>
    <mergeCell ref="B173:C173"/>
    <mergeCell ref="D173:E173"/>
    <mergeCell ref="F173:G173"/>
    <mergeCell ref="H173:I173"/>
    <mergeCell ref="J173:K173"/>
    <mergeCell ref="N173:O173"/>
    <mergeCell ref="P171:Q171"/>
    <mergeCell ref="R171:S171"/>
    <mergeCell ref="T171:U171"/>
    <mergeCell ref="V171:W171"/>
    <mergeCell ref="B172:C172"/>
    <mergeCell ref="D172:E172"/>
    <mergeCell ref="F172:G172"/>
    <mergeCell ref="H172:I172"/>
    <mergeCell ref="J172:K172"/>
    <mergeCell ref="N172:O172"/>
    <mergeCell ref="P170:Q170"/>
    <mergeCell ref="R170:S170"/>
    <mergeCell ref="T170:U170"/>
    <mergeCell ref="V170:W170"/>
    <mergeCell ref="B171:C171"/>
    <mergeCell ref="D171:E171"/>
    <mergeCell ref="F171:G171"/>
    <mergeCell ref="H171:I171"/>
    <mergeCell ref="J171:K171"/>
    <mergeCell ref="N171:O171"/>
    <mergeCell ref="P169:Q169"/>
    <mergeCell ref="R169:S169"/>
    <mergeCell ref="T169:U169"/>
    <mergeCell ref="V169:W169"/>
    <mergeCell ref="B170:C170"/>
    <mergeCell ref="D170:E170"/>
    <mergeCell ref="F170:G170"/>
    <mergeCell ref="H170:I170"/>
    <mergeCell ref="J170:K170"/>
    <mergeCell ref="N170:O170"/>
    <mergeCell ref="P168:Q168"/>
    <mergeCell ref="R168:S168"/>
    <mergeCell ref="T168:U168"/>
    <mergeCell ref="V168:W168"/>
    <mergeCell ref="B169:C169"/>
    <mergeCell ref="D169:E169"/>
    <mergeCell ref="F169:G169"/>
    <mergeCell ref="H169:I169"/>
    <mergeCell ref="J169:K169"/>
    <mergeCell ref="N169:O169"/>
    <mergeCell ref="L168:M168"/>
    <mergeCell ref="L169:M169"/>
    <mergeCell ref="P167:Q167"/>
    <mergeCell ref="R167:S167"/>
    <mergeCell ref="T167:U167"/>
    <mergeCell ref="V167:W167"/>
    <mergeCell ref="B168:C168"/>
    <mergeCell ref="D168:E168"/>
    <mergeCell ref="F168:G168"/>
    <mergeCell ref="H168:I168"/>
    <mergeCell ref="J168:K168"/>
    <mergeCell ref="N168:O168"/>
    <mergeCell ref="P166:Q166"/>
    <mergeCell ref="R166:S166"/>
    <mergeCell ref="T166:U166"/>
    <mergeCell ref="V166:W166"/>
    <mergeCell ref="B167:C167"/>
    <mergeCell ref="D167:E167"/>
    <mergeCell ref="F167:G167"/>
    <mergeCell ref="H167:I167"/>
    <mergeCell ref="J167:K167"/>
    <mergeCell ref="N167:O167"/>
    <mergeCell ref="P165:Q165"/>
    <mergeCell ref="R165:S165"/>
    <mergeCell ref="T165:U165"/>
    <mergeCell ref="V165:W165"/>
    <mergeCell ref="B166:C166"/>
    <mergeCell ref="D166:E166"/>
    <mergeCell ref="F166:G166"/>
    <mergeCell ref="H166:I166"/>
    <mergeCell ref="J166:K166"/>
    <mergeCell ref="N166:O166"/>
    <mergeCell ref="P164:Q164"/>
    <mergeCell ref="R164:S164"/>
    <mergeCell ref="T164:U164"/>
    <mergeCell ref="V164:W164"/>
    <mergeCell ref="B165:C165"/>
    <mergeCell ref="D165:E165"/>
    <mergeCell ref="F165:G165"/>
    <mergeCell ref="H165:I165"/>
    <mergeCell ref="J165:K165"/>
    <mergeCell ref="N165:O165"/>
    <mergeCell ref="P163:Q163"/>
    <mergeCell ref="R163:S163"/>
    <mergeCell ref="T163:U163"/>
    <mergeCell ref="V163:W163"/>
    <mergeCell ref="B164:C164"/>
    <mergeCell ref="D164:E164"/>
    <mergeCell ref="F164:G164"/>
    <mergeCell ref="H164:I164"/>
    <mergeCell ref="J164:K164"/>
    <mergeCell ref="N164:O164"/>
    <mergeCell ref="P162:Q162"/>
    <mergeCell ref="R162:S162"/>
    <mergeCell ref="T162:U162"/>
    <mergeCell ref="V162:W162"/>
    <mergeCell ref="B163:C163"/>
    <mergeCell ref="D163:E163"/>
    <mergeCell ref="F163:G163"/>
    <mergeCell ref="H163:I163"/>
    <mergeCell ref="J163:K163"/>
    <mergeCell ref="N163:O163"/>
    <mergeCell ref="L162:M162"/>
    <mergeCell ref="L163:M163"/>
    <mergeCell ref="P161:Q161"/>
    <mergeCell ref="R161:S161"/>
    <mergeCell ref="T161:U161"/>
    <mergeCell ref="V161:W161"/>
    <mergeCell ref="B162:C162"/>
    <mergeCell ref="D162:E162"/>
    <mergeCell ref="F162:G162"/>
    <mergeCell ref="H162:I162"/>
    <mergeCell ref="J162:K162"/>
    <mergeCell ref="N162:O162"/>
    <mergeCell ref="P160:Q160"/>
    <mergeCell ref="R160:S160"/>
    <mergeCell ref="T160:U160"/>
    <mergeCell ref="V160:W160"/>
    <mergeCell ref="B161:C161"/>
    <mergeCell ref="D161:E161"/>
    <mergeCell ref="F161:G161"/>
    <mergeCell ref="H161:I161"/>
    <mergeCell ref="J161:K161"/>
    <mergeCell ref="N161:O161"/>
    <mergeCell ref="L160:M160"/>
    <mergeCell ref="L161:M161"/>
    <mergeCell ref="P159:Q159"/>
    <mergeCell ref="R159:S159"/>
    <mergeCell ref="T159:U159"/>
    <mergeCell ref="V159:W159"/>
    <mergeCell ref="B160:C160"/>
    <mergeCell ref="D160:E160"/>
    <mergeCell ref="F160:G160"/>
    <mergeCell ref="H160:I160"/>
    <mergeCell ref="J160:K160"/>
    <mergeCell ref="N160:O160"/>
    <mergeCell ref="P158:Q158"/>
    <mergeCell ref="R158:S158"/>
    <mergeCell ref="T158:U158"/>
    <mergeCell ref="V158:W158"/>
    <mergeCell ref="B159:C159"/>
    <mergeCell ref="D159:E159"/>
    <mergeCell ref="F159:G159"/>
    <mergeCell ref="H159:I159"/>
    <mergeCell ref="J159:K159"/>
    <mergeCell ref="N159:O159"/>
    <mergeCell ref="L158:M158"/>
    <mergeCell ref="L159:M159"/>
    <mergeCell ref="P157:Q157"/>
    <mergeCell ref="R157:S157"/>
    <mergeCell ref="T157:U157"/>
    <mergeCell ref="V157:W157"/>
    <mergeCell ref="B158:C158"/>
    <mergeCell ref="D158:E158"/>
    <mergeCell ref="F158:G158"/>
    <mergeCell ref="H158:I158"/>
    <mergeCell ref="J158:K158"/>
    <mergeCell ref="N158:O158"/>
    <mergeCell ref="P156:Q156"/>
    <mergeCell ref="R156:S156"/>
    <mergeCell ref="T156:U156"/>
    <mergeCell ref="V156:W156"/>
    <mergeCell ref="B157:C157"/>
    <mergeCell ref="D157:E157"/>
    <mergeCell ref="F157:G157"/>
    <mergeCell ref="H157:I157"/>
    <mergeCell ref="J157:K157"/>
    <mergeCell ref="N157:O157"/>
    <mergeCell ref="L156:M156"/>
    <mergeCell ref="L157:M157"/>
    <mergeCell ref="P155:Q155"/>
    <mergeCell ref="R155:S155"/>
    <mergeCell ref="T155:U155"/>
    <mergeCell ref="V155:W155"/>
    <mergeCell ref="B156:C156"/>
    <mergeCell ref="D156:E156"/>
    <mergeCell ref="F156:G156"/>
    <mergeCell ref="H156:I156"/>
    <mergeCell ref="J156:K156"/>
    <mergeCell ref="N156:O156"/>
    <mergeCell ref="P154:Q154"/>
    <mergeCell ref="R154:S154"/>
    <mergeCell ref="T154:U154"/>
    <mergeCell ref="V154:W154"/>
    <mergeCell ref="B155:C155"/>
    <mergeCell ref="D155:E155"/>
    <mergeCell ref="F155:G155"/>
    <mergeCell ref="H155:I155"/>
    <mergeCell ref="J155:K155"/>
    <mergeCell ref="N155:O155"/>
    <mergeCell ref="L154:M154"/>
    <mergeCell ref="L155:M155"/>
    <mergeCell ref="P153:Q153"/>
    <mergeCell ref="R153:S153"/>
    <mergeCell ref="T153:U153"/>
    <mergeCell ref="V153:W153"/>
    <mergeCell ref="B154:C154"/>
    <mergeCell ref="D154:E154"/>
    <mergeCell ref="F154:G154"/>
    <mergeCell ref="H154:I154"/>
    <mergeCell ref="J154:K154"/>
    <mergeCell ref="N154:O154"/>
    <mergeCell ref="P152:Q152"/>
    <mergeCell ref="R152:S152"/>
    <mergeCell ref="T152:U152"/>
    <mergeCell ref="V152:W152"/>
    <mergeCell ref="B153:C153"/>
    <mergeCell ref="D153:E153"/>
    <mergeCell ref="F153:G153"/>
    <mergeCell ref="H153:I153"/>
    <mergeCell ref="J153:K153"/>
    <mergeCell ref="N153:O153"/>
    <mergeCell ref="L152:M152"/>
    <mergeCell ref="L153:M153"/>
    <mergeCell ref="P151:Q151"/>
    <mergeCell ref="R151:S151"/>
    <mergeCell ref="T151:U151"/>
    <mergeCell ref="V151:W151"/>
    <mergeCell ref="B152:C152"/>
    <mergeCell ref="D152:E152"/>
    <mergeCell ref="F152:G152"/>
    <mergeCell ref="H152:I152"/>
    <mergeCell ref="J152:K152"/>
    <mergeCell ref="N152:O152"/>
    <mergeCell ref="P150:Q150"/>
    <mergeCell ref="R150:S150"/>
    <mergeCell ref="T150:U150"/>
    <mergeCell ref="V150:W150"/>
    <mergeCell ref="B151:C151"/>
    <mergeCell ref="D151:E151"/>
    <mergeCell ref="F151:G151"/>
    <mergeCell ref="H151:I151"/>
    <mergeCell ref="J151:K151"/>
    <mergeCell ref="N151:O151"/>
    <mergeCell ref="L150:M150"/>
    <mergeCell ref="L151:M151"/>
    <mergeCell ref="P149:Q149"/>
    <mergeCell ref="R149:S149"/>
    <mergeCell ref="T149:U149"/>
    <mergeCell ref="V149:W149"/>
    <mergeCell ref="B150:C150"/>
    <mergeCell ref="D150:E150"/>
    <mergeCell ref="F150:G150"/>
    <mergeCell ref="H150:I150"/>
    <mergeCell ref="J150:K150"/>
    <mergeCell ref="N150:O150"/>
    <mergeCell ref="P148:Q148"/>
    <mergeCell ref="R148:S148"/>
    <mergeCell ref="T148:U148"/>
    <mergeCell ref="V148:W148"/>
    <mergeCell ref="B149:C149"/>
    <mergeCell ref="D149:E149"/>
    <mergeCell ref="F149:G149"/>
    <mergeCell ref="H149:I149"/>
    <mergeCell ref="J149:K149"/>
    <mergeCell ref="N149:O149"/>
    <mergeCell ref="L148:M148"/>
    <mergeCell ref="L149:M149"/>
    <mergeCell ref="P147:Q147"/>
    <mergeCell ref="R147:S147"/>
    <mergeCell ref="T147:U147"/>
    <mergeCell ref="V147:W147"/>
    <mergeCell ref="B148:C148"/>
    <mergeCell ref="D148:E148"/>
    <mergeCell ref="F148:G148"/>
    <mergeCell ref="H148:I148"/>
    <mergeCell ref="J148:K148"/>
    <mergeCell ref="N148:O148"/>
    <mergeCell ref="P146:Q146"/>
    <mergeCell ref="R146:S146"/>
    <mergeCell ref="T146:U146"/>
    <mergeCell ref="V146:W146"/>
    <mergeCell ref="B147:C147"/>
    <mergeCell ref="D147:E147"/>
    <mergeCell ref="F147:G147"/>
    <mergeCell ref="H147:I147"/>
    <mergeCell ref="J147:K147"/>
    <mergeCell ref="N147:O147"/>
    <mergeCell ref="L146:M146"/>
    <mergeCell ref="L147:M147"/>
    <mergeCell ref="P145:Q145"/>
    <mergeCell ref="R145:S145"/>
    <mergeCell ref="T145:U145"/>
    <mergeCell ref="V145:W145"/>
    <mergeCell ref="B146:C146"/>
    <mergeCell ref="D146:E146"/>
    <mergeCell ref="F146:G146"/>
    <mergeCell ref="H146:I146"/>
    <mergeCell ref="J146:K146"/>
    <mergeCell ref="N146:O146"/>
    <mergeCell ref="P144:Q144"/>
    <mergeCell ref="R144:S144"/>
    <mergeCell ref="T144:U144"/>
    <mergeCell ref="V144:W144"/>
    <mergeCell ref="B145:C145"/>
    <mergeCell ref="D145:E145"/>
    <mergeCell ref="F145:G145"/>
    <mergeCell ref="H145:I145"/>
    <mergeCell ref="J145:K145"/>
    <mergeCell ref="N145:O145"/>
    <mergeCell ref="L144:M144"/>
    <mergeCell ref="L145:M145"/>
    <mergeCell ref="P143:Q143"/>
    <mergeCell ref="R143:S143"/>
    <mergeCell ref="T143:U143"/>
    <mergeCell ref="V143:W143"/>
    <mergeCell ref="B144:C144"/>
    <mergeCell ref="D144:E144"/>
    <mergeCell ref="F144:G144"/>
    <mergeCell ref="H144:I144"/>
    <mergeCell ref="J144:K144"/>
    <mergeCell ref="N144:O144"/>
    <mergeCell ref="P142:Q142"/>
    <mergeCell ref="R142:S142"/>
    <mergeCell ref="T142:U142"/>
    <mergeCell ref="V142:W142"/>
    <mergeCell ref="B143:C143"/>
    <mergeCell ref="D143:E143"/>
    <mergeCell ref="F143:G143"/>
    <mergeCell ref="H143:I143"/>
    <mergeCell ref="J143:K143"/>
    <mergeCell ref="N143:O143"/>
    <mergeCell ref="L142:M142"/>
    <mergeCell ref="L143:M143"/>
    <mergeCell ref="P141:Q141"/>
    <mergeCell ref="R141:S141"/>
    <mergeCell ref="T141:U141"/>
    <mergeCell ref="V141:W141"/>
    <mergeCell ref="B142:C142"/>
    <mergeCell ref="D142:E142"/>
    <mergeCell ref="F142:G142"/>
    <mergeCell ref="H142:I142"/>
    <mergeCell ref="J142:K142"/>
    <mergeCell ref="N142:O142"/>
    <mergeCell ref="P140:Q140"/>
    <mergeCell ref="R140:S140"/>
    <mergeCell ref="T140:U140"/>
    <mergeCell ref="V140:W140"/>
    <mergeCell ref="B141:C141"/>
    <mergeCell ref="D141:E141"/>
    <mergeCell ref="F141:G141"/>
    <mergeCell ref="H141:I141"/>
    <mergeCell ref="J141:K141"/>
    <mergeCell ref="N141:O141"/>
    <mergeCell ref="L140:M140"/>
    <mergeCell ref="L141:M141"/>
    <mergeCell ref="P139:Q139"/>
    <mergeCell ref="R139:S139"/>
    <mergeCell ref="T139:U139"/>
    <mergeCell ref="V139:W139"/>
    <mergeCell ref="B140:C140"/>
    <mergeCell ref="D140:E140"/>
    <mergeCell ref="F140:G140"/>
    <mergeCell ref="H140:I140"/>
    <mergeCell ref="J140:K140"/>
    <mergeCell ref="N140:O140"/>
    <mergeCell ref="P138:Q138"/>
    <mergeCell ref="R138:S138"/>
    <mergeCell ref="T138:U138"/>
    <mergeCell ref="V138:W138"/>
    <mergeCell ref="B139:C139"/>
    <mergeCell ref="D139:E139"/>
    <mergeCell ref="F139:G139"/>
    <mergeCell ref="H139:I139"/>
    <mergeCell ref="J139:K139"/>
    <mergeCell ref="N139:O139"/>
    <mergeCell ref="L138:M138"/>
    <mergeCell ref="L139:M139"/>
    <mergeCell ref="P137:Q137"/>
    <mergeCell ref="R137:S137"/>
    <mergeCell ref="T137:U137"/>
    <mergeCell ref="V137:W137"/>
    <mergeCell ref="B138:C138"/>
    <mergeCell ref="D138:E138"/>
    <mergeCell ref="F138:G138"/>
    <mergeCell ref="H138:I138"/>
    <mergeCell ref="J138:K138"/>
    <mergeCell ref="N138:O138"/>
    <mergeCell ref="P136:Q136"/>
    <mergeCell ref="R136:S136"/>
    <mergeCell ref="T136:U136"/>
    <mergeCell ref="V136:W136"/>
    <mergeCell ref="B137:C137"/>
    <mergeCell ref="D137:E137"/>
    <mergeCell ref="F137:G137"/>
    <mergeCell ref="H137:I137"/>
    <mergeCell ref="J137:K137"/>
    <mergeCell ref="N137:O137"/>
    <mergeCell ref="L136:M136"/>
    <mergeCell ref="L137:M137"/>
    <mergeCell ref="P135:Q135"/>
    <mergeCell ref="R135:S135"/>
    <mergeCell ref="T135:U135"/>
    <mergeCell ref="V135:W135"/>
    <mergeCell ref="B136:C136"/>
    <mergeCell ref="D136:E136"/>
    <mergeCell ref="F136:G136"/>
    <mergeCell ref="H136:I136"/>
    <mergeCell ref="J136:K136"/>
    <mergeCell ref="N136:O136"/>
    <mergeCell ref="P134:Q134"/>
    <mergeCell ref="R134:S134"/>
    <mergeCell ref="T134:U134"/>
    <mergeCell ref="V134:W134"/>
    <mergeCell ref="B135:C135"/>
    <mergeCell ref="D135:E135"/>
    <mergeCell ref="F135:G135"/>
    <mergeCell ref="H135:I135"/>
    <mergeCell ref="J135:K135"/>
    <mergeCell ref="N135:O135"/>
    <mergeCell ref="L134:M134"/>
    <mergeCell ref="L135:M135"/>
    <mergeCell ref="P133:Q133"/>
    <mergeCell ref="R133:S133"/>
    <mergeCell ref="T133:U133"/>
    <mergeCell ref="V133:W133"/>
    <mergeCell ref="B134:C134"/>
    <mergeCell ref="D134:E134"/>
    <mergeCell ref="F134:G134"/>
    <mergeCell ref="H134:I134"/>
    <mergeCell ref="J134:K134"/>
    <mergeCell ref="N134:O134"/>
    <mergeCell ref="P132:Q132"/>
    <mergeCell ref="R132:S132"/>
    <mergeCell ref="T132:U132"/>
    <mergeCell ref="V132:W132"/>
    <mergeCell ref="B133:C133"/>
    <mergeCell ref="D133:E133"/>
    <mergeCell ref="F133:G133"/>
    <mergeCell ref="H133:I133"/>
    <mergeCell ref="J133:K133"/>
    <mergeCell ref="N133:O133"/>
    <mergeCell ref="L132:M132"/>
    <mergeCell ref="L133:M133"/>
    <mergeCell ref="P131:Q131"/>
    <mergeCell ref="R131:S131"/>
    <mergeCell ref="T131:U131"/>
    <mergeCell ref="V131:W131"/>
    <mergeCell ref="B132:C132"/>
    <mergeCell ref="D132:E132"/>
    <mergeCell ref="F132:G132"/>
    <mergeCell ref="H132:I132"/>
    <mergeCell ref="J132:K132"/>
    <mergeCell ref="N132:O132"/>
    <mergeCell ref="P130:Q130"/>
    <mergeCell ref="R130:S130"/>
    <mergeCell ref="T130:U130"/>
    <mergeCell ref="V130:W130"/>
    <mergeCell ref="B131:C131"/>
    <mergeCell ref="D131:E131"/>
    <mergeCell ref="F131:G131"/>
    <mergeCell ref="H131:I131"/>
    <mergeCell ref="J131:K131"/>
    <mergeCell ref="N131:O131"/>
    <mergeCell ref="L130:M130"/>
    <mergeCell ref="L131:M131"/>
    <mergeCell ref="P129:Q129"/>
    <mergeCell ref="R129:S129"/>
    <mergeCell ref="T129:U129"/>
    <mergeCell ref="V129:W129"/>
    <mergeCell ref="B130:C130"/>
    <mergeCell ref="D130:E130"/>
    <mergeCell ref="F130:G130"/>
    <mergeCell ref="H130:I130"/>
    <mergeCell ref="J130:K130"/>
    <mergeCell ref="N130:O130"/>
    <mergeCell ref="P128:Q128"/>
    <mergeCell ref="R128:S128"/>
    <mergeCell ref="T128:U128"/>
    <mergeCell ref="V128:W128"/>
    <mergeCell ref="B129:C129"/>
    <mergeCell ref="D129:E129"/>
    <mergeCell ref="F129:G129"/>
    <mergeCell ref="H129:I129"/>
    <mergeCell ref="J129:K129"/>
    <mergeCell ref="N129:O129"/>
    <mergeCell ref="L128:M128"/>
    <mergeCell ref="L129:M129"/>
    <mergeCell ref="P127:Q127"/>
    <mergeCell ref="R127:S127"/>
    <mergeCell ref="T127:U127"/>
    <mergeCell ref="V127:W127"/>
    <mergeCell ref="B128:C128"/>
    <mergeCell ref="D128:E128"/>
    <mergeCell ref="F128:G128"/>
    <mergeCell ref="H128:I128"/>
    <mergeCell ref="J128:K128"/>
    <mergeCell ref="N128:O128"/>
    <mergeCell ref="P126:Q126"/>
    <mergeCell ref="R126:S126"/>
    <mergeCell ref="T126:U126"/>
    <mergeCell ref="V126:W126"/>
    <mergeCell ref="B127:C127"/>
    <mergeCell ref="D127:E127"/>
    <mergeCell ref="F127:G127"/>
    <mergeCell ref="H127:I127"/>
    <mergeCell ref="J127:K127"/>
    <mergeCell ref="N127:O127"/>
    <mergeCell ref="L126:M126"/>
    <mergeCell ref="L127:M127"/>
    <mergeCell ref="P125:Q125"/>
    <mergeCell ref="R125:S125"/>
    <mergeCell ref="T125:U125"/>
    <mergeCell ref="V125:W125"/>
    <mergeCell ref="B126:C126"/>
    <mergeCell ref="D126:E126"/>
    <mergeCell ref="F126:G126"/>
    <mergeCell ref="H126:I126"/>
    <mergeCell ref="J126:K126"/>
    <mergeCell ref="N126:O126"/>
    <mergeCell ref="P124:Q124"/>
    <mergeCell ref="R124:S124"/>
    <mergeCell ref="T124:U124"/>
    <mergeCell ref="V124:W124"/>
    <mergeCell ref="B125:C125"/>
    <mergeCell ref="D125:E125"/>
    <mergeCell ref="F125:G125"/>
    <mergeCell ref="H125:I125"/>
    <mergeCell ref="J125:K125"/>
    <mergeCell ref="N125:O125"/>
    <mergeCell ref="L124:M124"/>
    <mergeCell ref="L125:M125"/>
    <mergeCell ref="P123:Q123"/>
    <mergeCell ref="R123:S123"/>
    <mergeCell ref="T123:U123"/>
    <mergeCell ref="V123:W123"/>
    <mergeCell ref="B124:C124"/>
    <mergeCell ref="D124:E124"/>
    <mergeCell ref="F124:G124"/>
    <mergeCell ref="H124:I124"/>
    <mergeCell ref="J124:K124"/>
    <mergeCell ref="N124:O124"/>
    <mergeCell ref="P122:Q122"/>
    <mergeCell ref="R122:S122"/>
    <mergeCell ref="T122:U122"/>
    <mergeCell ref="V122:W122"/>
    <mergeCell ref="B123:C123"/>
    <mergeCell ref="D123:E123"/>
    <mergeCell ref="F123:G123"/>
    <mergeCell ref="H123:I123"/>
    <mergeCell ref="J123:K123"/>
    <mergeCell ref="N123:O123"/>
    <mergeCell ref="L122:M122"/>
    <mergeCell ref="L123:M123"/>
    <mergeCell ref="P121:Q121"/>
    <mergeCell ref="R121:S121"/>
    <mergeCell ref="T121:U121"/>
    <mergeCell ref="V121:W121"/>
    <mergeCell ref="B122:C122"/>
    <mergeCell ref="D122:E122"/>
    <mergeCell ref="F122:G122"/>
    <mergeCell ref="H122:I122"/>
    <mergeCell ref="J122:K122"/>
    <mergeCell ref="N122:O122"/>
    <mergeCell ref="P120:Q120"/>
    <mergeCell ref="R120:S120"/>
    <mergeCell ref="T120:U120"/>
    <mergeCell ref="V120:W120"/>
    <mergeCell ref="B121:C121"/>
    <mergeCell ref="D121:E121"/>
    <mergeCell ref="F121:G121"/>
    <mergeCell ref="H121:I121"/>
    <mergeCell ref="J121:K121"/>
    <mergeCell ref="N121:O121"/>
    <mergeCell ref="L120:M120"/>
    <mergeCell ref="L121:M121"/>
    <mergeCell ref="P119:Q119"/>
    <mergeCell ref="R119:S119"/>
    <mergeCell ref="T119:U119"/>
    <mergeCell ref="V119:W119"/>
    <mergeCell ref="B120:C120"/>
    <mergeCell ref="D120:E120"/>
    <mergeCell ref="F120:G120"/>
    <mergeCell ref="H120:I120"/>
    <mergeCell ref="J120:K120"/>
    <mergeCell ref="N120:O120"/>
    <mergeCell ref="P118:Q118"/>
    <mergeCell ref="R118:S118"/>
    <mergeCell ref="T118:U118"/>
    <mergeCell ref="V118:W118"/>
    <mergeCell ref="B119:C119"/>
    <mergeCell ref="D119:E119"/>
    <mergeCell ref="F119:G119"/>
    <mergeCell ref="H119:I119"/>
    <mergeCell ref="J119:K119"/>
    <mergeCell ref="N119:O119"/>
    <mergeCell ref="L118:M118"/>
    <mergeCell ref="L119:M119"/>
    <mergeCell ref="P117:Q117"/>
    <mergeCell ref="R117:S117"/>
    <mergeCell ref="T117:U117"/>
    <mergeCell ref="V117:W117"/>
    <mergeCell ref="B118:C118"/>
    <mergeCell ref="D118:E118"/>
    <mergeCell ref="F118:G118"/>
    <mergeCell ref="H118:I118"/>
    <mergeCell ref="J118:K118"/>
    <mergeCell ref="N118:O118"/>
    <mergeCell ref="P116:Q116"/>
    <mergeCell ref="R116:S116"/>
    <mergeCell ref="T116:U116"/>
    <mergeCell ref="V116:W116"/>
    <mergeCell ref="B117:C117"/>
    <mergeCell ref="D117:E117"/>
    <mergeCell ref="F117:G117"/>
    <mergeCell ref="H117:I117"/>
    <mergeCell ref="J117:K117"/>
    <mergeCell ref="N117:O117"/>
    <mergeCell ref="L116:M116"/>
    <mergeCell ref="L117:M117"/>
    <mergeCell ref="P115:Q115"/>
    <mergeCell ref="R115:S115"/>
    <mergeCell ref="T115:U115"/>
    <mergeCell ref="V115:W115"/>
    <mergeCell ref="B116:C116"/>
    <mergeCell ref="D116:E116"/>
    <mergeCell ref="F116:G116"/>
    <mergeCell ref="H116:I116"/>
    <mergeCell ref="J116:K116"/>
    <mergeCell ref="N116:O116"/>
    <mergeCell ref="P114:Q114"/>
    <mergeCell ref="R114:S114"/>
    <mergeCell ref="T114:U114"/>
    <mergeCell ref="V114:W114"/>
    <mergeCell ref="B115:C115"/>
    <mergeCell ref="D115:E115"/>
    <mergeCell ref="F115:G115"/>
    <mergeCell ref="H115:I115"/>
    <mergeCell ref="J115:K115"/>
    <mergeCell ref="N115:O115"/>
    <mergeCell ref="L114:M114"/>
    <mergeCell ref="L115:M115"/>
    <mergeCell ref="P113:Q113"/>
    <mergeCell ref="R113:S113"/>
    <mergeCell ref="T113:U113"/>
    <mergeCell ref="V113:W113"/>
    <mergeCell ref="B114:C114"/>
    <mergeCell ref="D114:E114"/>
    <mergeCell ref="F114:G114"/>
    <mergeCell ref="H114:I114"/>
    <mergeCell ref="J114:K114"/>
    <mergeCell ref="N114:O114"/>
    <mergeCell ref="P112:Q112"/>
    <mergeCell ref="R112:S112"/>
    <mergeCell ref="T112:U112"/>
    <mergeCell ref="V112:W112"/>
    <mergeCell ref="B113:C113"/>
    <mergeCell ref="D113:E113"/>
    <mergeCell ref="F113:G113"/>
    <mergeCell ref="H113:I113"/>
    <mergeCell ref="J113:K113"/>
    <mergeCell ref="N113:O113"/>
    <mergeCell ref="L112:M112"/>
    <mergeCell ref="L113:M113"/>
    <mergeCell ref="P111:Q111"/>
    <mergeCell ref="R111:S111"/>
    <mergeCell ref="T111:U111"/>
    <mergeCell ref="V111:W111"/>
    <mergeCell ref="B112:C112"/>
    <mergeCell ref="D112:E112"/>
    <mergeCell ref="F112:G112"/>
    <mergeCell ref="H112:I112"/>
    <mergeCell ref="J112:K112"/>
    <mergeCell ref="N112:O112"/>
    <mergeCell ref="P110:Q110"/>
    <mergeCell ref="R110:S110"/>
    <mergeCell ref="T110:U110"/>
    <mergeCell ref="V110:W110"/>
    <mergeCell ref="B111:C111"/>
    <mergeCell ref="D111:E111"/>
    <mergeCell ref="F111:G111"/>
    <mergeCell ref="H111:I111"/>
    <mergeCell ref="J111:K111"/>
    <mergeCell ref="N111:O111"/>
    <mergeCell ref="L110:M110"/>
    <mergeCell ref="L111:M111"/>
    <mergeCell ref="P109:Q109"/>
    <mergeCell ref="R109:S109"/>
    <mergeCell ref="T109:U109"/>
    <mergeCell ref="V109:W109"/>
    <mergeCell ref="B110:C110"/>
    <mergeCell ref="D110:E110"/>
    <mergeCell ref="F110:G110"/>
    <mergeCell ref="H110:I110"/>
    <mergeCell ref="J110:K110"/>
    <mergeCell ref="N110:O110"/>
    <mergeCell ref="P108:Q108"/>
    <mergeCell ref="R108:S108"/>
    <mergeCell ref="T108:U108"/>
    <mergeCell ref="V108:W108"/>
    <mergeCell ref="B109:C109"/>
    <mergeCell ref="D109:E109"/>
    <mergeCell ref="F109:G109"/>
    <mergeCell ref="H109:I109"/>
    <mergeCell ref="J109:K109"/>
    <mergeCell ref="N109:O109"/>
    <mergeCell ref="L108:M108"/>
    <mergeCell ref="L109:M109"/>
    <mergeCell ref="P107:Q107"/>
    <mergeCell ref="R107:S107"/>
    <mergeCell ref="T107:U107"/>
    <mergeCell ref="V107:W107"/>
    <mergeCell ref="B108:C108"/>
    <mergeCell ref="D108:E108"/>
    <mergeCell ref="F108:G108"/>
    <mergeCell ref="H108:I108"/>
    <mergeCell ref="J108:K108"/>
    <mergeCell ref="N108:O108"/>
    <mergeCell ref="P106:Q106"/>
    <mergeCell ref="R106:S106"/>
    <mergeCell ref="T106:U106"/>
    <mergeCell ref="V106:W106"/>
    <mergeCell ref="B107:C107"/>
    <mergeCell ref="D107:E107"/>
    <mergeCell ref="F107:G107"/>
    <mergeCell ref="H107:I107"/>
    <mergeCell ref="J107:K107"/>
    <mergeCell ref="N107:O107"/>
    <mergeCell ref="L106:M106"/>
    <mergeCell ref="L107:M107"/>
    <mergeCell ref="P105:Q105"/>
    <mergeCell ref="R105:S105"/>
    <mergeCell ref="T105:U105"/>
    <mergeCell ref="V105:W105"/>
    <mergeCell ref="B106:C106"/>
    <mergeCell ref="D106:E106"/>
    <mergeCell ref="F106:G106"/>
    <mergeCell ref="H106:I106"/>
    <mergeCell ref="J106:K106"/>
    <mergeCell ref="N106:O106"/>
    <mergeCell ref="P104:Q104"/>
    <mergeCell ref="R104:S104"/>
    <mergeCell ref="T104:U104"/>
    <mergeCell ref="V104:W104"/>
    <mergeCell ref="B105:C105"/>
    <mergeCell ref="D105:E105"/>
    <mergeCell ref="F105:G105"/>
    <mergeCell ref="H105:I105"/>
    <mergeCell ref="J105:K105"/>
    <mergeCell ref="N105:O105"/>
    <mergeCell ref="L104:M104"/>
    <mergeCell ref="L105:M105"/>
    <mergeCell ref="P103:Q103"/>
    <mergeCell ref="R103:S103"/>
    <mergeCell ref="T103:U103"/>
    <mergeCell ref="V103:W103"/>
    <mergeCell ref="B104:C104"/>
    <mergeCell ref="D104:E104"/>
    <mergeCell ref="F104:G104"/>
    <mergeCell ref="H104:I104"/>
    <mergeCell ref="J104:K104"/>
    <mergeCell ref="N104:O104"/>
    <mergeCell ref="P102:Q102"/>
    <mergeCell ref="R102:S102"/>
    <mergeCell ref="T102:U102"/>
    <mergeCell ref="V102:W102"/>
    <mergeCell ref="B103:C103"/>
    <mergeCell ref="D103:E103"/>
    <mergeCell ref="F103:G103"/>
    <mergeCell ref="H103:I103"/>
    <mergeCell ref="J103:K103"/>
    <mergeCell ref="N103:O103"/>
    <mergeCell ref="L102:M102"/>
    <mergeCell ref="L103:M103"/>
    <mergeCell ref="P101:Q101"/>
    <mergeCell ref="R101:S101"/>
    <mergeCell ref="T101:U101"/>
    <mergeCell ref="V101:W101"/>
    <mergeCell ref="B102:C102"/>
    <mergeCell ref="D102:E102"/>
    <mergeCell ref="F102:G102"/>
    <mergeCell ref="H102:I102"/>
    <mergeCell ref="J102:K102"/>
    <mergeCell ref="N102:O102"/>
    <mergeCell ref="P100:Q100"/>
    <mergeCell ref="R100:S100"/>
    <mergeCell ref="T100:U100"/>
    <mergeCell ref="V100:W100"/>
    <mergeCell ref="B101:C101"/>
    <mergeCell ref="D101:E101"/>
    <mergeCell ref="F101:G101"/>
    <mergeCell ref="H101:I101"/>
    <mergeCell ref="J101:K101"/>
    <mergeCell ref="N101:O101"/>
    <mergeCell ref="L100:M100"/>
    <mergeCell ref="L101:M101"/>
    <mergeCell ref="P99:Q99"/>
    <mergeCell ref="R99:S99"/>
    <mergeCell ref="T99:U99"/>
    <mergeCell ref="V99:W99"/>
    <mergeCell ref="B100:C100"/>
    <mergeCell ref="D100:E100"/>
    <mergeCell ref="F100:G100"/>
    <mergeCell ref="H100:I100"/>
    <mergeCell ref="J100:K100"/>
    <mergeCell ref="N100:O100"/>
    <mergeCell ref="P98:Q98"/>
    <mergeCell ref="R98:S98"/>
    <mergeCell ref="T98:U98"/>
    <mergeCell ref="V98:W98"/>
    <mergeCell ref="B99:C99"/>
    <mergeCell ref="D99:E99"/>
    <mergeCell ref="F99:G99"/>
    <mergeCell ref="H99:I99"/>
    <mergeCell ref="J99:K99"/>
    <mergeCell ref="N99:O99"/>
    <mergeCell ref="L98:M98"/>
    <mergeCell ref="L99:M99"/>
    <mergeCell ref="P97:Q97"/>
    <mergeCell ref="R97:S97"/>
    <mergeCell ref="T97:U97"/>
    <mergeCell ref="V97:W97"/>
    <mergeCell ref="B98:C98"/>
    <mergeCell ref="D98:E98"/>
    <mergeCell ref="F98:G98"/>
    <mergeCell ref="H98:I98"/>
    <mergeCell ref="J98:K98"/>
    <mergeCell ref="N98:O98"/>
    <mergeCell ref="P96:Q96"/>
    <mergeCell ref="R96:S96"/>
    <mergeCell ref="T96:U96"/>
    <mergeCell ref="V96:W96"/>
    <mergeCell ref="B97:C97"/>
    <mergeCell ref="D97:E97"/>
    <mergeCell ref="F97:G97"/>
    <mergeCell ref="H97:I97"/>
    <mergeCell ref="J97:K97"/>
    <mergeCell ref="N97:O97"/>
    <mergeCell ref="L96:M96"/>
    <mergeCell ref="L97:M97"/>
    <mergeCell ref="P95:Q95"/>
    <mergeCell ref="R95:S95"/>
    <mergeCell ref="T95:U95"/>
    <mergeCell ref="V95:W95"/>
    <mergeCell ref="B96:C96"/>
    <mergeCell ref="D96:E96"/>
    <mergeCell ref="F96:G96"/>
    <mergeCell ref="H96:I96"/>
    <mergeCell ref="J96:K96"/>
    <mergeCell ref="N96:O96"/>
    <mergeCell ref="P94:Q94"/>
    <mergeCell ref="R94:S94"/>
    <mergeCell ref="T94:U94"/>
    <mergeCell ref="V94:W94"/>
    <mergeCell ref="B95:C95"/>
    <mergeCell ref="D95:E95"/>
    <mergeCell ref="F95:G95"/>
    <mergeCell ref="H95:I95"/>
    <mergeCell ref="J95:K95"/>
    <mergeCell ref="N95:O95"/>
    <mergeCell ref="L94:M94"/>
    <mergeCell ref="L95:M95"/>
    <mergeCell ref="P93:Q93"/>
    <mergeCell ref="R93:S93"/>
    <mergeCell ref="T93:U93"/>
    <mergeCell ref="V93:W93"/>
    <mergeCell ref="B94:C94"/>
    <mergeCell ref="D94:E94"/>
    <mergeCell ref="F94:G94"/>
    <mergeCell ref="H94:I94"/>
    <mergeCell ref="J94:K94"/>
    <mergeCell ref="N94:O94"/>
    <mergeCell ref="P92:Q92"/>
    <mergeCell ref="R92:S92"/>
    <mergeCell ref="T92:U92"/>
    <mergeCell ref="V92:W92"/>
    <mergeCell ref="B93:C93"/>
    <mergeCell ref="D93:E93"/>
    <mergeCell ref="F93:G93"/>
    <mergeCell ref="H93:I93"/>
    <mergeCell ref="J93:K93"/>
    <mergeCell ref="N93:O93"/>
    <mergeCell ref="L92:M92"/>
    <mergeCell ref="L93:M93"/>
    <mergeCell ref="P91:Q91"/>
    <mergeCell ref="R91:S91"/>
    <mergeCell ref="T91:U91"/>
    <mergeCell ref="V91:W91"/>
    <mergeCell ref="B92:C92"/>
    <mergeCell ref="D92:E92"/>
    <mergeCell ref="F92:G92"/>
    <mergeCell ref="H92:I92"/>
    <mergeCell ref="J92:K92"/>
    <mergeCell ref="N92:O92"/>
    <mergeCell ref="P90:Q90"/>
    <mergeCell ref="R90:S90"/>
    <mergeCell ref="T90:U90"/>
    <mergeCell ref="V90:W90"/>
    <mergeCell ref="B91:C91"/>
    <mergeCell ref="D91:E91"/>
    <mergeCell ref="F91:G91"/>
    <mergeCell ref="H91:I91"/>
    <mergeCell ref="J91:K91"/>
    <mergeCell ref="N91:O91"/>
    <mergeCell ref="L90:M90"/>
    <mergeCell ref="L91:M91"/>
    <mergeCell ref="P89:Q89"/>
    <mergeCell ref="R89:S89"/>
    <mergeCell ref="T89:U89"/>
    <mergeCell ref="V89:W89"/>
    <mergeCell ref="B90:C90"/>
    <mergeCell ref="D90:E90"/>
    <mergeCell ref="F90:G90"/>
    <mergeCell ref="H90:I90"/>
    <mergeCell ref="J90:K90"/>
    <mergeCell ref="N90:O90"/>
    <mergeCell ref="P88:Q88"/>
    <mergeCell ref="R88:S88"/>
    <mergeCell ref="T88:U88"/>
    <mergeCell ref="V88:W88"/>
    <mergeCell ref="B89:C89"/>
    <mergeCell ref="D89:E89"/>
    <mergeCell ref="F89:G89"/>
    <mergeCell ref="H89:I89"/>
    <mergeCell ref="J89:K89"/>
    <mergeCell ref="N89:O89"/>
    <mergeCell ref="L88:M88"/>
    <mergeCell ref="L89:M89"/>
    <mergeCell ref="P87:Q87"/>
    <mergeCell ref="R87:S87"/>
    <mergeCell ref="T87:U87"/>
    <mergeCell ref="V87:W87"/>
    <mergeCell ref="B88:C88"/>
    <mergeCell ref="D88:E88"/>
    <mergeCell ref="F88:G88"/>
    <mergeCell ref="H88:I88"/>
    <mergeCell ref="J88:K88"/>
    <mergeCell ref="N88:O88"/>
    <mergeCell ref="P86:Q86"/>
    <mergeCell ref="R86:S86"/>
    <mergeCell ref="T86:U86"/>
    <mergeCell ref="V86:W86"/>
    <mergeCell ref="B87:C87"/>
    <mergeCell ref="D87:E87"/>
    <mergeCell ref="F87:G87"/>
    <mergeCell ref="H87:I87"/>
    <mergeCell ref="J87:K87"/>
    <mergeCell ref="N87:O87"/>
    <mergeCell ref="L86:M86"/>
    <mergeCell ref="L87:M87"/>
    <mergeCell ref="P85:Q85"/>
    <mergeCell ref="R85:S85"/>
    <mergeCell ref="T85:U85"/>
    <mergeCell ref="V85:W85"/>
    <mergeCell ref="B86:C86"/>
    <mergeCell ref="D86:E86"/>
    <mergeCell ref="F86:G86"/>
    <mergeCell ref="H86:I86"/>
    <mergeCell ref="J86:K86"/>
    <mergeCell ref="N86:O86"/>
    <mergeCell ref="P84:Q84"/>
    <mergeCell ref="R84:S84"/>
    <mergeCell ref="T84:U84"/>
    <mergeCell ref="V84:W84"/>
    <mergeCell ref="B85:C85"/>
    <mergeCell ref="D85:E85"/>
    <mergeCell ref="F85:G85"/>
    <mergeCell ref="H85:I85"/>
    <mergeCell ref="J85:K85"/>
    <mergeCell ref="N85:O85"/>
    <mergeCell ref="L84:M84"/>
    <mergeCell ref="L85:M85"/>
    <mergeCell ref="P83:Q83"/>
    <mergeCell ref="R83:S83"/>
    <mergeCell ref="T83:U83"/>
    <mergeCell ref="V83:W83"/>
    <mergeCell ref="B84:C84"/>
    <mergeCell ref="D84:E84"/>
    <mergeCell ref="F84:G84"/>
    <mergeCell ref="H84:I84"/>
    <mergeCell ref="J84:K84"/>
    <mergeCell ref="N84:O84"/>
    <mergeCell ref="P82:Q82"/>
    <mergeCell ref="R82:S82"/>
    <mergeCell ref="T82:U82"/>
    <mergeCell ref="V82:W82"/>
    <mergeCell ref="B83:C83"/>
    <mergeCell ref="D83:E83"/>
    <mergeCell ref="F83:G83"/>
    <mergeCell ref="H83:I83"/>
    <mergeCell ref="J83:K83"/>
    <mergeCell ref="N83:O83"/>
    <mergeCell ref="L82:M82"/>
    <mergeCell ref="L83:M83"/>
    <mergeCell ref="P81:Q81"/>
    <mergeCell ref="R81:S81"/>
    <mergeCell ref="T81:U81"/>
    <mergeCell ref="V81:W81"/>
    <mergeCell ref="B82:C82"/>
    <mergeCell ref="D82:E82"/>
    <mergeCell ref="F82:G82"/>
    <mergeCell ref="H82:I82"/>
    <mergeCell ref="J82:K82"/>
    <mergeCell ref="N82:O82"/>
    <mergeCell ref="P80:Q80"/>
    <mergeCell ref="R80:S80"/>
    <mergeCell ref="T80:U80"/>
    <mergeCell ref="V80:W80"/>
    <mergeCell ref="B81:C81"/>
    <mergeCell ref="D81:E81"/>
    <mergeCell ref="F81:G81"/>
    <mergeCell ref="H81:I81"/>
    <mergeCell ref="J81:K81"/>
    <mergeCell ref="N81:O81"/>
    <mergeCell ref="L80:M80"/>
    <mergeCell ref="L81:M81"/>
    <mergeCell ref="P79:Q79"/>
    <mergeCell ref="R79:S79"/>
    <mergeCell ref="T79:U79"/>
    <mergeCell ref="V79:W79"/>
    <mergeCell ref="B80:C80"/>
    <mergeCell ref="D80:E80"/>
    <mergeCell ref="F80:G80"/>
    <mergeCell ref="H80:I80"/>
    <mergeCell ref="J80:K80"/>
    <mergeCell ref="N80:O80"/>
    <mergeCell ref="P78:Q78"/>
    <mergeCell ref="R78:S78"/>
    <mergeCell ref="T78:U78"/>
    <mergeCell ref="V78:W78"/>
    <mergeCell ref="B79:C79"/>
    <mergeCell ref="D79:E79"/>
    <mergeCell ref="F79:G79"/>
    <mergeCell ref="H79:I79"/>
    <mergeCell ref="J79:K79"/>
    <mergeCell ref="N79:O79"/>
    <mergeCell ref="L78:M78"/>
    <mergeCell ref="L79:M79"/>
    <mergeCell ref="P77:Q77"/>
    <mergeCell ref="R77:S77"/>
    <mergeCell ref="T77:U77"/>
    <mergeCell ref="V77:W77"/>
    <mergeCell ref="B78:C78"/>
    <mergeCell ref="D78:E78"/>
    <mergeCell ref="F78:G78"/>
    <mergeCell ref="H78:I78"/>
    <mergeCell ref="J78:K78"/>
    <mergeCell ref="N78:O78"/>
    <mergeCell ref="P76:Q76"/>
    <mergeCell ref="R76:S76"/>
    <mergeCell ref="T76:U76"/>
    <mergeCell ref="V76:W76"/>
    <mergeCell ref="B77:C77"/>
    <mergeCell ref="D77:E77"/>
    <mergeCell ref="F77:G77"/>
    <mergeCell ref="H77:I77"/>
    <mergeCell ref="J77:K77"/>
    <mergeCell ref="N77:O77"/>
    <mergeCell ref="L76:M76"/>
    <mergeCell ref="L77:M77"/>
    <mergeCell ref="P75:Q75"/>
    <mergeCell ref="R75:S75"/>
    <mergeCell ref="T75:U75"/>
    <mergeCell ref="V75:W75"/>
    <mergeCell ref="B76:C76"/>
    <mergeCell ref="D76:E76"/>
    <mergeCell ref="F76:G76"/>
    <mergeCell ref="H76:I76"/>
    <mergeCell ref="J76:K76"/>
    <mergeCell ref="N76:O76"/>
    <mergeCell ref="P74:Q74"/>
    <mergeCell ref="R74:S74"/>
    <mergeCell ref="T74:U74"/>
    <mergeCell ref="V74:W74"/>
    <mergeCell ref="B75:C75"/>
    <mergeCell ref="D75:E75"/>
    <mergeCell ref="F75:G75"/>
    <mergeCell ref="H75:I75"/>
    <mergeCell ref="J75:K75"/>
    <mergeCell ref="N75:O75"/>
    <mergeCell ref="L74:M74"/>
    <mergeCell ref="L75:M75"/>
    <mergeCell ref="P73:Q73"/>
    <mergeCell ref="R73:S73"/>
    <mergeCell ref="T73:U73"/>
    <mergeCell ref="V73:W73"/>
    <mergeCell ref="B74:C74"/>
    <mergeCell ref="D74:E74"/>
    <mergeCell ref="F74:G74"/>
    <mergeCell ref="H74:I74"/>
    <mergeCell ref="J74:K74"/>
    <mergeCell ref="N74:O74"/>
    <mergeCell ref="P72:Q72"/>
    <mergeCell ref="R72:S72"/>
    <mergeCell ref="T72:U72"/>
    <mergeCell ref="V72:W72"/>
    <mergeCell ref="B73:C73"/>
    <mergeCell ref="D73:E73"/>
    <mergeCell ref="F73:G73"/>
    <mergeCell ref="H73:I73"/>
    <mergeCell ref="J73:K73"/>
    <mergeCell ref="N73:O73"/>
    <mergeCell ref="L72:M72"/>
    <mergeCell ref="L73:M73"/>
    <mergeCell ref="P71:Q71"/>
    <mergeCell ref="R71:S71"/>
    <mergeCell ref="T71:U71"/>
    <mergeCell ref="V71:W71"/>
    <mergeCell ref="B72:C72"/>
    <mergeCell ref="D72:E72"/>
    <mergeCell ref="F72:G72"/>
    <mergeCell ref="H72:I72"/>
    <mergeCell ref="J72:K72"/>
    <mergeCell ref="N72:O72"/>
    <mergeCell ref="P70:Q70"/>
    <mergeCell ref="R70:S70"/>
    <mergeCell ref="T70:U70"/>
    <mergeCell ref="V70:W70"/>
    <mergeCell ref="B71:C71"/>
    <mergeCell ref="D71:E71"/>
    <mergeCell ref="F71:G71"/>
    <mergeCell ref="H71:I71"/>
    <mergeCell ref="J71:K71"/>
    <mergeCell ref="N71:O71"/>
    <mergeCell ref="L70:M70"/>
    <mergeCell ref="L71:M71"/>
    <mergeCell ref="P69:Q69"/>
    <mergeCell ref="R69:S69"/>
    <mergeCell ref="T69:U69"/>
    <mergeCell ref="V69:W69"/>
    <mergeCell ref="B70:C70"/>
    <mergeCell ref="D70:E70"/>
    <mergeCell ref="F70:G70"/>
    <mergeCell ref="H70:I70"/>
    <mergeCell ref="J70:K70"/>
    <mergeCell ref="N70:O70"/>
    <mergeCell ref="P68:Q68"/>
    <mergeCell ref="R68:S68"/>
    <mergeCell ref="T68:U68"/>
    <mergeCell ref="V68:W68"/>
    <mergeCell ref="B69:C69"/>
    <mergeCell ref="D69:E69"/>
    <mergeCell ref="F69:G69"/>
    <mergeCell ref="H69:I69"/>
    <mergeCell ref="J69:K69"/>
    <mergeCell ref="N69:O69"/>
    <mergeCell ref="L68:M68"/>
    <mergeCell ref="L69:M69"/>
    <mergeCell ref="P67:Q67"/>
    <mergeCell ref="R67:S67"/>
    <mergeCell ref="T67:U67"/>
    <mergeCell ref="V67:W67"/>
    <mergeCell ref="B68:C68"/>
    <mergeCell ref="D68:E68"/>
    <mergeCell ref="F68:G68"/>
    <mergeCell ref="H68:I68"/>
    <mergeCell ref="J68:K68"/>
    <mergeCell ref="N68:O68"/>
    <mergeCell ref="P66:Q66"/>
    <mergeCell ref="R66:S66"/>
    <mergeCell ref="T66:U66"/>
    <mergeCell ref="V66:W66"/>
    <mergeCell ref="B67:C67"/>
    <mergeCell ref="D67:E67"/>
    <mergeCell ref="F67:G67"/>
    <mergeCell ref="H67:I67"/>
    <mergeCell ref="J67:K67"/>
    <mergeCell ref="N67:O67"/>
    <mergeCell ref="L66:M66"/>
    <mergeCell ref="L67:M67"/>
    <mergeCell ref="P65:Q65"/>
    <mergeCell ref="R65:S65"/>
    <mergeCell ref="T65:U65"/>
    <mergeCell ref="V65:W65"/>
    <mergeCell ref="B66:C66"/>
    <mergeCell ref="D66:E66"/>
    <mergeCell ref="F66:G66"/>
    <mergeCell ref="H66:I66"/>
    <mergeCell ref="J66:K66"/>
    <mergeCell ref="N66:O66"/>
    <mergeCell ref="P64:Q64"/>
    <mergeCell ref="R64:S64"/>
    <mergeCell ref="T64:U64"/>
    <mergeCell ref="V64:W64"/>
    <mergeCell ref="B65:C65"/>
    <mergeCell ref="D65:E65"/>
    <mergeCell ref="F65:G65"/>
    <mergeCell ref="H65:I65"/>
    <mergeCell ref="J65:K65"/>
    <mergeCell ref="N65:O65"/>
    <mergeCell ref="L64:M64"/>
    <mergeCell ref="L65:M65"/>
    <mergeCell ref="P63:Q63"/>
    <mergeCell ref="R63:S63"/>
    <mergeCell ref="T63:U63"/>
    <mergeCell ref="V63:W63"/>
    <mergeCell ref="B64:C64"/>
    <mergeCell ref="D64:E64"/>
    <mergeCell ref="F64:G64"/>
    <mergeCell ref="H64:I64"/>
    <mergeCell ref="J64:K64"/>
    <mergeCell ref="N64:O64"/>
    <mergeCell ref="P62:Q62"/>
    <mergeCell ref="R62:S62"/>
    <mergeCell ref="T62:U62"/>
    <mergeCell ref="V62:W62"/>
    <mergeCell ref="B63:C63"/>
    <mergeCell ref="D63:E63"/>
    <mergeCell ref="F63:G63"/>
    <mergeCell ref="H63:I63"/>
    <mergeCell ref="J63:K63"/>
    <mergeCell ref="N63:O63"/>
    <mergeCell ref="L62:M62"/>
    <mergeCell ref="L63:M63"/>
    <mergeCell ref="P61:Q61"/>
    <mergeCell ref="R61:S61"/>
    <mergeCell ref="T61:U61"/>
    <mergeCell ref="V61:W61"/>
    <mergeCell ref="B62:C62"/>
    <mergeCell ref="D62:E62"/>
    <mergeCell ref="F62:G62"/>
    <mergeCell ref="H62:I62"/>
    <mergeCell ref="J62:K62"/>
    <mergeCell ref="N62:O62"/>
    <mergeCell ref="P60:Q60"/>
    <mergeCell ref="R60:S60"/>
    <mergeCell ref="T60:U60"/>
    <mergeCell ref="V60:W60"/>
    <mergeCell ref="B61:C61"/>
    <mergeCell ref="D61:E61"/>
    <mergeCell ref="F61:G61"/>
    <mergeCell ref="H61:I61"/>
    <mergeCell ref="J61:K61"/>
    <mergeCell ref="N61:O61"/>
    <mergeCell ref="L60:M60"/>
    <mergeCell ref="L61:M61"/>
    <mergeCell ref="P59:Q59"/>
    <mergeCell ref="R59:S59"/>
    <mergeCell ref="T59:U59"/>
    <mergeCell ref="V59:W59"/>
    <mergeCell ref="B60:C60"/>
    <mergeCell ref="D60:E60"/>
    <mergeCell ref="F60:G60"/>
    <mergeCell ref="H60:I60"/>
    <mergeCell ref="J60:K60"/>
    <mergeCell ref="N60:O60"/>
    <mergeCell ref="P58:Q58"/>
    <mergeCell ref="R58:S58"/>
    <mergeCell ref="T58:U58"/>
    <mergeCell ref="V58:W58"/>
    <mergeCell ref="B59:C59"/>
    <mergeCell ref="D59:E59"/>
    <mergeCell ref="F59:G59"/>
    <mergeCell ref="H59:I59"/>
    <mergeCell ref="J59:K59"/>
    <mergeCell ref="N59:O59"/>
    <mergeCell ref="L58:M58"/>
    <mergeCell ref="L59:M59"/>
    <mergeCell ref="P57:Q57"/>
    <mergeCell ref="R57:S57"/>
    <mergeCell ref="T57:U57"/>
    <mergeCell ref="V57:W57"/>
    <mergeCell ref="B58:C58"/>
    <mergeCell ref="D58:E58"/>
    <mergeCell ref="F58:G58"/>
    <mergeCell ref="H58:I58"/>
    <mergeCell ref="J58:K58"/>
    <mergeCell ref="N58:O58"/>
    <mergeCell ref="P56:Q56"/>
    <mergeCell ref="R56:S56"/>
    <mergeCell ref="T56:U56"/>
    <mergeCell ref="V56:W56"/>
    <mergeCell ref="B57:C57"/>
    <mergeCell ref="D57:E57"/>
    <mergeCell ref="F57:G57"/>
    <mergeCell ref="H57:I57"/>
    <mergeCell ref="J57:K57"/>
    <mergeCell ref="N57:O57"/>
    <mergeCell ref="L56:M56"/>
    <mergeCell ref="L57:M57"/>
    <mergeCell ref="P55:Q55"/>
    <mergeCell ref="R55:S55"/>
    <mergeCell ref="T55:U55"/>
    <mergeCell ref="V55:W55"/>
    <mergeCell ref="B56:C56"/>
    <mergeCell ref="D56:E56"/>
    <mergeCell ref="F56:G56"/>
    <mergeCell ref="H56:I56"/>
    <mergeCell ref="J56:K56"/>
    <mergeCell ref="N56:O56"/>
    <mergeCell ref="P54:Q54"/>
    <mergeCell ref="R54:S54"/>
    <mergeCell ref="T54:U54"/>
    <mergeCell ref="V54:W54"/>
    <mergeCell ref="B55:C55"/>
    <mergeCell ref="D55:E55"/>
    <mergeCell ref="F55:G55"/>
    <mergeCell ref="H55:I55"/>
    <mergeCell ref="J55:K55"/>
    <mergeCell ref="N55:O55"/>
    <mergeCell ref="L54:M54"/>
    <mergeCell ref="L55:M55"/>
    <mergeCell ref="P53:Q53"/>
    <mergeCell ref="R53:S53"/>
    <mergeCell ref="T53:U53"/>
    <mergeCell ref="V53:W53"/>
    <mergeCell ref="B54:C54"/>
    <mergeCell ref="D54:E54"/>
    <mergeCell ref="F54:G54"/>
    <mergeCell ref="H54:I54"/>
    <mergeCell ref="J54:K54"/>
    <mergeCell ref="N54:O54"/>
    <mergeCell ref="P52:Q52"/>
    <mergeCell ref="R52:S52"/>
    <mergeCell ref="T52:U52"/>
    <mergeCell ref="V52:W52"/>
    <mergeCell ref="B53:C53"/>
    <mergeCell ref="D53:E53"/>
    <mergeCell ref="F53:G53"/>
    <mergeCell ref="H53:I53"/>
    <mergeCell ref="J53:K53"/>
    <mergeCell ref="N53:O53"/>
    <mergeCell ref="L52:M52"/>
    <mergeCell ref="L53:M53"/>
    <mergeCell ref="P51:Q51"/>
    <mergeCell ref="R51:S51"/>
    <mergeCell ref="T51:U51"/>
    <mergeCell ref="V51:W51"/>
    <mergeCell ref="B52:C52"/>
    <mergeCell ref="D52:E52"/>
    <mergeCell ref="F52:G52"/>
    <mergeCell ref="H52:I52"/>
    <mergeCell ref="J52:K52"/>
    <mergeCell ref="N52:O52"/>
    <mergeCell ref="P50:Q50"/>
    <mergeCell ref="R50:S50"/>
    <mergeCell ref="T50:U50"/>
    <mergeCell ref="V50:W50"/>
    <mergeCell ref="B51:C51"/>
    <mergeCell ref="D51:E51"/>
    <mergeCell ref="F51:G51"/>
    <mergeCell ref="H51:I51"/>
    <mergeCell ref="J51:K51"/>
    <mergeCell ref="N51:O51"/>
    <mergeCell ref="L50:M50"/>
    <mergeCell ref="L51:M51"/>
    <mergeCell ref="P49:Q49"/>
    <mergeCell ref="R49:S49"/>
    <mergeCell ref="T49:U49"/>
    <mergeCell ref="V49:W49"/>
    <mergeCell ref="B50:C50"/>
    <mergeCell ref="D50:E50"/>
    <mergeCell ref="F50:G50"/>
    <mergeCell ref="H50:I50"/>
    <mergeCell ref="J50:K50"/>
    <mergeCell ref="N50:O50"/>
    <mergeCell ref="P48:Q48"/>
    <mergeCell ref="R48:S48"/>
    <mergeCell ref="T48:U48"/>
    <mergeCell ref="V48:W48"/>
    <mergeCell ref="B49:C49"/>
    <mergeCell ref="D49:E49"/>
    <mergeCell ref="F49:G49"/>
    <mergeCell ref="H49:I49"/>
    <mergeCell ref="J49:K49"/>
    <mergeCell ref="N49:O49"/>
    <mergeCell ref="L48:M48"/>
    <mergeCell ref="L49:M49"/>
    <mergeCell ref="P47:Q47"/>
    <mergeCell ref="R47:S47"/>
    <mergeCell ref="T47:U47"/>
    <mergeCell ref="V47:W47"/>
    <mergeCell ref="B48:C48"/>
    <mergeCell ref="D48:E48"/>
    <mergeCell ref="F48:G48"/>
    <mergeCell ref="H48:I48"/>
    <mergeCell ref="J48:K48"/>
    <mergeCell ref="N48:O48"/>
    <mergeCell ref="P46:Q46"/>
    <mergeCell ref="R46:S46"/>
    <mergeCell ref="T46:U46"/>
    <mergeCell ref="V46:W46"/>
    <mergeCell ref="B47:C47"/>
    <mergeCell ref="D47:E47"/>
    <mergeCell ref="F47:G47"/>
    <mergeCell ref="H47:I47"/>
    <mergeCell ref="J47:K47"/>
    <mergeCell ref="N47:O47"/>
    <mergeCell ref="L46:M46"/>
    <mergeCell ref="L47:M47"/>
    <mergeCell ref="P45:Q45"/>
    <mergeCell ref="R45:S45"/>
    <mergeCell ref="T45:U45"/>
    <mergeCell ref="V45:W45"/>
    <mergeCell ref="B46:C46"/>
    <mergeCell ref="D46:E46"/>
    <mergeCell ref="F46:G46"/>
    <mergeCell ref="H46:I46"/>
    <mergeCell ref="J46:K46"/>
    <mergeCell ref="N46:O46"/>
    <mergeCell ref="P44:Q44"/>
    <mergeCell ref="R44:S44"/>
    <mergeCell ref="T44:U44"/>
    <mergeCell ref="V44:W44"/>
    <mergeCell ref="B45:C45"/>
    <mergeCell ref="D45:E45"/>
    <mergeCell ref="F45:G45"/>
    <mergeCell ref="H45:I45"/>
    <mergeCell ref="J45:K45"/>
    <mergeCell ref="N45:O45"/>
    <mergeCell ref="L44:M44"/>
    <mergeCell ref="L45:M45"/>
    <mergeCell ref="P43:Q43"/>
    <mergeCell ref="R43:S43"/>
    <mergeCell ref="T43:U43"/>
    <mergeCell ref="V43:W43"/>
    <mergeCell ref="B44:C44"/>
    <mergeCell ref="D44:E44"/>
    <mergeCell ref="F44:G44"/>
    <mergeCell ref="H44:I44"/>
    <mergeCell ref="J44:K44"/>
    <mergeCell ref="N44:O44"/>
    <mergeCell ref="P42:Q42"/>
    <mergeCell ref="R42:S42"/>
    <mergeCell ref="T42:U42"/>
    <mergeCell ref="V42:W42"/>
    <mergeCell ref="B43:C43"/>
    <mergeCell ref="D43:E43"/>
    <mergeCell ref="F43:G43"/>
    <mergeCell ref="H43:I43"/>
    <mergeCell ref="J43:K43"/>
    <mergeCell ref="N43:O43"/>
    <mergeCell ref="L42:M42"/>
    <mergeCell ref="L43:M43"/>
    <mergeCell ref="P41:Q41"/>
    <mergeCell ref="R41:S41"/>
    <mergeCell ref="T41:U41"/>
    <mergeCell ref="V41:W41"/>
    <mergeCell ref="B42:C42"/>
    <mergeCell ref="D42:E42"/>
    <mergeCell ref="F42:G42"/>
    <mergeCell ref="H42:I42"/>
    <mergeCell ref="J42:K42"/>
    <mergeCell ref="N42:O42"/>
    <mergeCell ref="P40:Q40"/>
    <mergeCell ref="R40:S40"/>
    <mergeCell ref="T40:U40"/>
    <mergeCell ref="V40:W40"/>
    <mergeCell ref="B41:C41"/>
    <mergeCell ref="D41:E41"/>
    <mergeCell ref="F41:G41"/>
    <mergeCell ref="H41:I41"/>
    <mergeCell ref="J41:K41"/>
    <mergeCell ref="N41:O41"/>
    <mergeCell ref="L40:M40"/>
    <mergeCell ref="L41:M41"/>
    <mergeCell ref="P39:Q39"/>
    <mergeCell ref="R39:S39"/>
    <mergeCell ref="T39:U39"/>
    <mergeCell ref="V39:W39"/>
    <mergeCell ref="B40:C40"/>
    <mergeCell ref="D40:E40"/>
    <mergeCell ref="F40:G40"/>
    <mergeCell ref="H40:I40"/>
    <mergeCell ref="J40:K40"/>
    <mergeCell ref="N40:O40"/>
    <mergeCell ref="P38:Q38"/>
    <mergeCell ref="R38:S38"/>
    <mergeCell ref="T38:U38"/>
    <mergeCell ref="V38:W38"/>
    <mergeCell ref="B39:C39"/>
    <mergeCell ref="D39:E39"/>
    <mergeCell ref="F39:G39"/>
    <mergeCell ref="H39:I39"/>
    <mergeCell ref="J39:K39"/>
    <mergeCell ref="N39:O39"/>
    <mergeCell ref="L38:M38"/>
    <mergeCell ref="L39:M39"/>
    <mergeCell ref="P37:Q37"/>
    <mergeCell ref="R37:S37"/>
    <mergeCell ref="T37:U37"/>
    <mergeCell ref="V37:W37"/>
    <mergeCell ref="B38:C38"/>
    <mergeCell ref="D38:E38"/>
    <mergeCell ref="F38:G38"/>
    <mergeCell ref="H38:I38"/>
    <mergeCell ref="J38:K38"/>
    <mergeCell ref="N38:O38"/>
    <mergeCell ref="P36:Q36"/>
    <mergeCell ref="R36:S36"/>
    <mergeCell ref="T36:U36"/>
    <mergeCell ref="V36:W36"/>
    <mergeCell ref="B37:C37"/>
    <mergeCell ref="D37:E37"/>
    <mergeCell ref="F37:G37"/>
    <mergeCell ref="H37:I37"/>
    <mergeCell ref="J37:K37"/>
    <mergeCell ref="N37:O37"/>
    <mergeCell ref="L36:M36"/>
    <mergeCell ref="L37:M37"/>
    <mergeCell ref="P35:Q35"/>
    <mergeCell ref="R35:S35"/>
    <mergeCell ref="T35:U35"/>
    <mergeCell ref="V35:W35"/>
    <mergeCell ref="B36:C36"/>
    <mergeCell ref="D36:E36"/>
    <mergeCell ref="F36:G36"/>
    <mergeCell ref="H36:I36"/>
    <mergeCell ref="J36:K36"/>
    <mergeCell ref="N36:O36"/>
    <mergeCell ref="P34:Q34"/>
    <mergeCell ref="R34:S34"/>
    <mergeCell ref="T34:U34"/>
    <mergeCell ref="V34:W34"/>
    <mergeCell ref="B35:C35"/>
    <mergeCell ref="D35:E35"/>
    <mergeCell ref="F35:G35"/>
    <mergeCell ref="H35:I35"/>
    <mergeCell ref="J35:K35"/>
    <mergeCell ref="N35:O35"/>
    <mergeCell ref="L34:M34"/>
    <mergeCell ref="L35:M35"/>
    <mergeCell ref="P33:Q33"/>
    <mergeCell ref="R33:S33"/>
    <mergeCell ref="T33:U33"/>
    <mergeCell ref="V33:W33"/>
    <mergeCell ref="B34:C34"/>
    <mergeCell ref="D34:E34"/>
    <mergeCell ref="F34:G34"/>
    <mergeCell ref="H34:I34"/>
    <mergeCell ref="J34:K34"/>
    <mergeCell ref="N34:O34"/>
    <mergeCell ref="P32:Q32"/>
    <mergeCell ref="R32:S32"/>
    <mergeCell ref="T32:U32"/>
    <mergeCell ref="V32:W32"/>
    <mergeCell ref="B33:C33"/>
    <mergeCell ref="D33:E33"/>
    <mergeCell ref="F33:G33"/>
    <mergeCell ref="H33:I33"/>
    <mergeCell ref="J33:K33"/>
    <mergeCell ref="N33:O33"/>
    <mergeCell ref="L32:M32"/>
    <mergeCell ref="L33:M33"/>
    <mergeCell ref="P31:Q31"/>
    <mergeCell ref="R31:S31"/>
    <mergeCell ref="T31:U31"/>
    <mergeCell ref="V31:W31"/>
    <mergeCell ref="B32:C32"/>
    <mergeCell ref="D32:E32"/>
    <mergeCell ref="F32:G32"/>
    <mergeCell ref="H32:I32"/>
    <mergeCell ref="J32:K32"/>
    <mergeCell ref="N32:O32"/>
    <mergeCell ref="P30:Q30"/>
    <mergeCell ref="R30:S30"/>
    <mergeCell ref="T30:U30"/>
    <mergeCell ref="V30:W30"/>
    <mergeCell ref="B31:C31"/>
    <mergeCell ref="D31:E31"/>
    <mergeCell ref="F31:G31"/>
    <mergeCell ref="H31:I31"/>
    <mergeCell ref="J31:K31"/>
    <mergeCell ref="N31:O31"/>
    <mergeCell ref="L30:M30"/>
    <mergeCell ref="L31:M31"/>
    <mergeCell ref="P29:Q29"/>
    <mergeCell ref="R29:S29"/>
    <mergeCell ref="T29:U29"/>
    <mergeCell ref="V29:W29"/>
    <mergeCell ref="B30:C30"/>
    <mergeCell ref="D30:E30"/>
    <mergeCell ref="F30:G30"/>
    <mergeCell ref="H30:I30"/>
    <mergeCell ref="J30:K30"/>
    <mergeCell ref="N30:O30"/>
    <mergeCell ref="P28:Q28"/>
    <mergeCell ref="R28:S28"/>
    <mergeCell ref="T28:U28"/>
    <mergeCell ref="V28:W28"/>
    <mergeCell ref="B29:C29"/>
    <mergeCell ref="D29:E29"/>
    <mergeCell ref="F29:G29"/>
    <mergeCell ref="H29:I29"/>
    <mergeCell ref="J29:K29"/>
    <mergeCell ref="N29:O29"/>
    <mergeCell ref="L28:M28"/>
    <mergeCell ref="L29:M29"/>
    <mergeCell ref="P27:Q27"/>
    <mergeCell ref="R27:S27"/>
    <mergeCell ref="T27:U27"/>
    <mergeCell ref="V27:W27"/>
    <mergeCell ref="B28:C28"/>
    <mergeCell ref="D28:E28"/>
    <mergeCell ref="F28:G28"/>
    <mergeCell ref="H28:I28"/>
    <mergeCell ref="J28:K28"/>
    <mergeCell ref="N28:O28"/>
    <mergeCell ref="P26:Q26"/>
    <mergeCell ref="R26:S26"/>
    <mergeCell ref="T26:U26"/>
    <mergeCell ref="V26:W26"/>
    <mergeCell ref="B27:C27"/>
    <mergeCell ref="D27:E27"/>
    <mergeCell ref="F27:G27"/>
    <mergeCell ref="H27:I27"/>
    <mergeCell ref="J27:K27"/>
    <mergeCell ref="N27:O27"/>
    <mergeCell ref="L26:M26"/>
    <mergeCell ref="L27:M27"/>
    <mergeCell ref="P25:Q25"/>
    <mergeCell ref="R25:S25"/>
    <mergeCell ref="T25:U25"/>
    <mergeCell ref="V25:W25"/>
    <mergeCell ref="B26:C26"/>
    <mergeCell ref="D26:E26"/>
    <mergeCell ref="F26:G26"/>
    <mergeCell ref="H26:I26"/>
    <mergeCell ref="J26:K26"/>
    <mergeCell ref="N26:O26"/>
    <mergeCell ref="P24:Q24"/>
    <mergeCell ref="R24:S24"/>
    <mergeCell ref="T24:U24"/>
    <mergeCell ref="V24:W24"/>
    <mergeCell ref="B25:C25"/>
    <mergeCell ref="D25:E25"/>
    <mergeCell ref="F25:G25"/>
    <mergeCell ref="H25:I25"/>
    <mergeCell ref="J25:K25"/>
    <mergeCell ref="N25:O25"/>
    <mergeCell ref="L24:M24"/>
    <mergeCell ref="L25:M25"/>
    <mergeCell ref="P23:Q23"/>
    <mergeCell ref="R23:S23"/>
    <mergeCell ref="T23:U23"/>
    <mergeCell ref="V23:W23"/>
    <mergeCell ref="B24:C24"/>
    <mergeCell ref="D24:E24"/>
    <mergeCell ref="F24:G24"/>
    <mergeCell ref="H24:I24"/>
    <mergeCell ref="J24:K24"/>
    <mergeCell ref="N24:O24"/>
    <mergeCell ref="P22:Q22"/>
    <mergeCell ref="R22:S22"/>
    <mergeCell ref="T22:U22"/>
    <mergeCell ref="V22:W22"/>
    <mergeCell ref="B23:C23"/>
    <mergeCell ref="D23:E23"/>
    <mergeCell ref="F23:G23"/>
    <mergeCell ref="H23:I23"/>
    <mergeCell ref="J23:K23"/>
    <mergeCell ref="N23:O23"/>
    <mergeCell ref="L22:M22"/>
    <mergeCell ref="L23:M23"/>
    <mergeCell ref="P21:Q21"/>
    <mergeCell ref="R21:S21"/>
    <mergeCell ref="T21:U21"/>
    <mergeCell ref="V21:W21"/>
    <mergeCell ref="B22:C22"/>
    <mergeCell ref="D22:E22"/>
    <mergeCell ref="F22:G22"/>
    <mergeCell ref="H22:I22"/>
    <mergeCell ref="J22:K22"/>
    <mergeCell ref="N22:O22"/>
    <mergeCell ref="P20:Q20"/>
    <mergeCell ref="R20:S20"/>
    <mergeCell ref="T20:U20"/>
    <mergeCell ref="V20:W20"/>
    <mergeCell ref="B21:C21"/>
    <mergeCell ref="D21:E21"/>
    <mergeCell ref="F21:G21"/>
    <mergeCell ref="H21:I21"/>
    <mergeCell ref="J21:K21"/>
    <mergeCell ref="N21:O21"/>
    <mergeCell ref="L20:M20"/>
    <mergeCell ref="L21:M21"/>
    <mergeCell ref="P19:Q19"/>
    <mergeCell ref="R19:S19"/>
    <mergeCell ref="T19:U19"/>
    <mergeCell ref="V19:W19"/>
    <mergeCell ref="B20:C20"/>
    <mergeCell ref="D20:E20"/>
    <mergeCell ref="F20:G20"/>
    <mergeCell ref="H20:I20"/>
    <mergeCell ref="J20:K20"/>
    <mergeCell ref="N20:O20"/>
    <mergeCell ref="B19:C19"/>
    <mergeCell ref="D19:E19"/>
    <mergeCell ref="F19:G19"/>
    <mergeCell ref="H19:I19"/>
    <mergeCell ref="J19:K19"/>
    <mergeCell ref="N19:O19"/>
    <mergeCell ref="Z17:AA17"/>
    <mergeCell ref="N18:O18"/>
    <mergeCell ref="P18:Q18"/>
    <mergeCell ref="R18:S18"/>
    <mergeCell ref="T18:U18"/>
    <mergeCell ref="V18:W18"/>
    <mergeCell ref="X18:Y18"/>
    <mergeCell ref="Z18:AA18"/>
    <mergeCell ref="N17:O17"/>
    <mergeCell ref="P17:Q17"/>
    <mergeCell ref="R17:S17"/>
    <mergeCell ref="T17:U17"/>
    <mergeCell ref="V17:W17"/>
    <mergeCell ref="X17:Y17"/>
    <mergeCell ref="D18:E18"/>
    <mergeCell ref="F18:G18"/>
    <mergeCell ref="Z15:AA15"/>
    <mergeCell ref="N16:O16"/>
    <mergeCell ref="P16:Q16"/>
    <mergeCell ref="R16:S16"/>
    <mergeCell ref="T16:U16"/>
    <mergeCell ref="V16:W16"/>
    <mergeCell ref="X16:Y16"/>
    <mergeCell ref="Z16:AA16"/>
    <mergeCell ref="N15:O15"/>
    <mergeCell ref="P15:Q15"/>
    <mergeCell ref="R15:S15"/>
    <mergeCell ref="T15:U15"/>
    <mergeCell ref="V15:W15"/>
    <mergeCell ref="X15:Y15"/>
    <mergeCell ref="Z13:AA13"/>
    <mergeCell ref="N14:O14"/>
    <mergeCell ref="P14:Q14"/>
    <mergeCell ref="R14:S14"/>
    <mergeCell ref="T14:U14"/>
    <mergeCell ref="V14:W14"/>
    <mergeCell ref="X14:Y14"/>
    <mergeCell ref="Z14:AA14"/>
    <mergeCell ref="N13:O13"/>
    <mergeCell ref="P13:Q13"/>
    <mergeCell ref="R13:S13"/>
    <mergeCell ref="T13:U13"/>
    <mergeCell ref="V13:W13"/>
    <mergeCell ref="X13:Y13"/>
    <mergeCell ref="Z11:AA11"/>
    <mergeCell ref="N12:O12"/>
    <mergeCell ref="P12:Q12"/>
    <mergeCell ref="R12:S12"/>
    <mergeCell ref="T12:U12"/>
    <mergeCell ref="V12:W12"/>
    <mergeCell ref="X12:Y12"/>
    <mergeCell ref="Z12:AA12"/>
    <mergeCell ref="N11:O11"/>
    <mergeCell ref="P11:Q11"/>
    <mergeCell ref="R11:S11"/>
    <mergeCell ref="T11:U11"/>
    <mergeCell ref="V11:W11"/>
    <mergeCell ref="X11:Y11"/>
    <mergeCell ref="N10:O10"/>
    <mergeCell ref="P10:Q10"/>
    <mergeCell ref="R10:S10"/>
    <mergeCell ref="T10:U10"/>
    <mergeCell ref="V10:W10"/>
    <mergeCell ref="X10:Y10"/>
    <mergeCell ref="Z10:AA10"/>
    <mergeCell ref="N9:O9"/>
    <mergeCell ref="P9:Q9"/>
    <mergeCell ref="R9:S9"/>
    <mergeCell ref="T9:U9"/>
    <mergeCell ref="V9:W9"/>
    <mergeCell ref="X9:Y9"/>
    <mergeCell ref="Z9:AA9"/>
    <mergeCell ref="N8:O8"/>
    <mergeCell ref="P8:Q8"/>
    <mergeCell ref="R8:S8"/>
    <mergeCell ref="T8:U8"/>
    <mergeCell ref="V8:W8"/>
    <mergeCell ref="X8:Y8"/>
    <mergeCell ref="N7:O7"/>
    <mergeCell ref="P7:Q7"/>
    <mergeCell ref="R7:S7"/>
    <mergeCell ref="T7:U7"/>
    <mergeCell ref="Z8:AA8"/>
    <mergeCell ref="P6:Q6"/>
    <mergeCell ref="R6:S6"/>
    <mergeCell ref="T6:U6"/>
    <mergeCell ref="V6:W6"/>
    <mergeCell ref="X6:Y6"/>
    <mergeCell ref="Z6:AA6"/>
    <mergeCell ref="N5:O5"/>
    <mergeCell ref="P5:Q5"/>
    <mergeCell ref="R5:S5"/>
    <mergeCell ref="T5:U5"/>
    <mergeCell ref="V5:W5"/>
    <mergeCell ref="X5:Y5"/>
    <mergeCell ref="V7:W7"/>
    <mergeCell ref="X7:Y7"/>
    <mergeCell ref="Z7:AA7"/>
    <mergeCell ref="F7:G7"/>
    <mergeCell ref="H7:I7"/>
    <mergeCell ref="Z1:AA1"/>
    <mergeCell ref="N2:O2"/>
    <mergeCell ref="P2:Q2"/>
    <mergeCell ref="R2:S2"/>
    <mergeCell ref="T2:U2"/>
    <mergeCell ref="V2:W2"/>
    <mergeCell ref="X2:Y2"/>
    <mergeCell ref="Z2:AA2"/>
    <mergeCell ref="N1:O1"/>
    <mergeCell ref="P1:Q1"/>
    <mergeCell ref="R1:S1"/>
    <mergeCell ref="T1:U1"/>
    <mergeCell ref="V1:W1"/>
    <mergeCell ref="X1:Y1"/>
    <mergeCell ref="J7:K7"/>
    <mergeCell ref="Z3:AA3"/>
    <mergeCell ref="N4:O4"/>
    <mergeCell ref="P4:Q4"/>
    <mergeCell ref="R4:S4"/>
    <mergeCell ref="T4:U4"/>
    <mergeCell ref="V4:W4"/>
    <mergeCell ref="X4:Y4"/>
    <mergeCell ref="Z4:AA4"/>
    <mergeCell ref="N3:O3"/>
    <mergeCell ref="P3:Q3"/>
    <mergeCell ref="R3:S3"/>
    <mergeCell ref="T3:U3"/>
    <mergeCell ref="V3:W3"/>
    <mergeCell ref="X3:Y3"/>
    <mergeCell ref="L7:M7"/>
    <mergeCell ref="Z5:AA5"/>
    <mergeCell ref="N6:O6"/>
    <mergeCell ref="H17:I17"/>
    <mergeCell ref="J17:K17"/>
    <mergeCell ref="D11:E11"/>
    <mergeCell ref="F11:G11"/>
    <mergeCell ref="H11:I11"/>
    <mergeCell ref="J11:K11"/>
    <mergeCell ref="D12:E12"/>
    <mergeCell ref="F12:G12"/>
    <mergeCell ref="H12:I12"/>
    <mergeCell ref="J12:K12"/>
    <mergeCell ref="D10:E10"/>
    <mergeCell ref="H3:I3"/>
    <mergeCell ref="J3:K3"/>
    <mergeCell ref="D4:E4"/>
    <mergeCell ref="F4:G4"/>
    <mergeCell ref="F10:G10"/>
    <mergeCell ref="H4:I4"/>
    <mergeCell ref="J4:K4"/>
    <mergeCell ref="D7:E7"/>
    <mergeCell ref="F8:G8"/>
    <mergeCell ref="B17:C17"/>
    <mergeCell ref="B6:C6"/>
    <mergeCell ref="H18:I18"/>
    <mergeCell ref="J18:K18"/>
    <mergeCell ref="D15:E15"/>
    <mergeCell ref="F15:G15"/>
    <mergeCell ref="H15:I15"/>
    <mergeCell ref="J15:K15"/>
    <mergeCell ref="D16:E16"/>
    <mergeCell ref="F16:G16"/>
    <mergeCell ref="H16:I16"/>
    <mergeCell ref="J16:K16"/>
    <mergeCell ref="D13:E13"/>
    <mergeCell ref="F13:G13"/>
    <mergeCell ref="H13:I13"/>
    <mergeCell ref="J13:K13"/>
    <mergeCell ref="D14:E14"/>
    <mergeCell ref="F14:G14"/>
    <mergeCell ref="H14:I14"/>
    <mergeCell ref="J14:K14"/>
    <mergeCell ref="H8:I8"/>
    <mergeCell ref="J8:K8"/>
    <mergeCell ref="D9:E9"/>
    <mergeCell ref="F9:G9"/>
    <mergeCell ref="H9:I9"/>
    <mergeCell ref="J9:K9"/>
    <mergeCell ref="B18:C18"/>
    <mergeCell ref="H10:I10"/>
    <mergeCell ref="J10:K10"/>
    <mergeCell ref="D8:E8"/>
    <mergeCell ref="D17:E17"/>
    <mergeCell ref="F17:G17"/>
    <mergeCell ref="D1:E1"/>
    <mergeCell ref="F1:G1"/>
    <mergeCell ref="H1:I1"/>
    <mergeCell ref="D2:E2"/>
    <mergeCell ref="F2:G2"/>
    <mergeCell ref="H2:I2"/>
    <mergeCell ref="J2:K2"/>
    <mergeCell ref="B11:C11"/>
    <mergeCell ref="B12:C12"/>
    <mergeCell ref="B13:C13"/>
    <mergeCell ref="B14:C14"/>
    <mergeCell ref="B15:C15"/>
    <mergeCell ref="B16:C16"/>
    <mergeCell ref="B8:C8"/>
    <mergeCell ref="B9:C9"/>
    <mergeCell ref="B10:C10"/>
    <mergeCell ref="B7:C7"/>
    <mergeCell ref="B1:C1"/>
    <mergeCell ref="B2:C2"/>
    <mergeCell ref="B3:C3"/>
    <mergeCell ref="B4:C4"/>
    <mergeCell ref="B5:C5"/>
    <mergeCell ref="D5:E5"/>
    <mergeCell ref="F5:G5"/>
    <mergeCell ref="H5:I5"/>
    <mergeCell ref="J5:K5"/>
    <mergeCell ref="D6:E6"/>
    <mergeCell ref="F6:G6"/>
    <mergeCell ref="H6:I6"/>
    <mergeCell ref="J6:K6"/>
    <mergeCell ref="D3:E3"/>
    <mergeCell ref="F3:G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4.9989318521683403E-2"/>
  </sheetPr>
  <dimension ref="A1:AJ23"/>
  <sheetViews>
    <sheetView zoomScale="85" zoomScaleNormal="85" workbookViewId="0">
      <selection activeCell="F30" sqref="F30"/>
    </sheetView>
  </sheetViews>
  <sheetFormatPr defaultColWidth="9.140625" defaultRowHeight="15"/>
  <cols>
    <col min="1" max="1" width="2" style="1" bestFit="1" customWidth="1"/>
    <col min="2" max="2" width="17.85546875" style="1" bestFit="1" customWidth="1"/>
    <col min="3" max="3" width="20.28515625" style="1" bestFit="1" customWidth="1"/>
    <col min="4" max="4" width="1.5703125" style="47" bestFit="1" customWidth="1"/>
    <col min="5" max="5" width="20.28515625" style="1" bestFit="1" customWidth="1"/>
    <col min="6" max="6" width="3.5703125" style="1" customWidth="1"/>
    <col min="7" max="7" width="1.5703125" style="1" bestFit="1" customWidth="1"/>
    <col min="8" max="8" width="3.5703125" style="1" customWidth="1"/>
    <col min="9" max="9" width="4" style="1" customWidth="1"/>
    <col min="10" max="11" width="5.5703125" style="1" customWidth="1"/>
    <col min="12" max="12" width="9.140625" style="1"/>
    <col min="13" max="13" width="16.28515625" style="1" bestFit="1" customWidth="1"/>
    <col min="14" max="14" width="13.5703125" style="1" bestFit="1" customWidth="1"/>
    <col min="15" max="15" width="1.5703125" style="47" bestFit="1" customWidth="1"/>
    <col min="16" max="16" width="13.5703125" style="1" bestFit="1" customWidth="1"/>
    <col min="17" max="17" width="4.28515625" style="1" customWidth="1"/>
    <col min="18" max="18" width="1.5703125" style="1" bestFit="1" customWidth="1"/>
    <col min="19" max="19" width="4.28515625" style="1" customWidth="1"/>
    <col min="20" max="20" width="4.42578125" style="1" customWidth="1"/>
    <col min="21" max="22" width="5.28515625" style="1" customWidth="1"/>
    <col min="23" max="23" width="9.140625" style="1"/>
    <col min="24" max="24" width="17.85546875" style="1" bestFit="1" customWidth="1"/>
    <col min="25" max="27" width="3.5703125" style="1" hidden="1" customWidth="1"/>
    <col min="28" max="28" width="7.140625" style="1" hidden="1" customWidth="1"/>
    <col min="29" max="29" width="7.140625" style="1" bestFit="1" customWidth="1"/>
    <col min="30" max="31" width="6.5703125" style="1" bestFit="1" customWidth="1"/>
    <col min="32" max="32" width="6" style="1" bestFit="1" customWidth="1"/>
    <col min="33" max="34" width="7.28515625" style="1" bestFit="1" customWidth="1"/>
    <col min="35" max="36" width="9.5703125" style="1" bestFit="1" customWidth="1"/>
    <col min="37" max="16384" width="9.140625" style="1"/>
  </cols>
  <sheetData>
    <row r="1" spans="1:36" s="8" customFormat="1">
      <c r="B1" s="22"/>
      <c r="C1" s="247" t="s">
        <v>0</v>
      </c>
      <c r="D1" s="248"/>
      <c r="E1" s="248"/>
      <c r="F1" s="22"/>
      <c r="G1" s="22"/>
      <c r="H1" s="22"/>
      <c r="M1" s="22"/>
      <c r="N1" s="247" t="s">
        <v>1</v>
      </c>
      <c r="O1" s="248"/>
      <c r="P1" s="248"/>
      <c r="Q1" s="22"/>
      <c r="R1" s="22"/>
      <c r="S1" s="22"/>
      <c r="T1" s="22"/>
      <c r="U1" s="22"/>
      <c r="V1" s="22"/>
      <c r="X1" s="35" t="s">
        <v>88</v>
      </c>
    </row>
    <row r="2" spans="1:36">
      <c r="B2" s="2" t="s">
        <v>354</v>
      </c>
      <c r="M2" s="2" t="s">
        <v>355</v>
      </c>
    </row>
    <row r="3" spans="1:36">
      <c r="X3" s="37" t="str">
        <f>B2</f>
        <v>Poule ME-A</v>
      </c>
      <c r="Y3" s="36" t="s">
        <v>79</v>
      </c>
      <c r="Z3" s="36" t="s">
        <v>80</v>
      </c>
      <c r="AA3" s="36" t="s">
        <v>81</v>
      </c>
      <c r="AB3" s="36" t="s">
        <v>87</v>
      </c>
      <c r="AC3" s="36" t="s">
        <v>4</v>
      </c>
      <c r="AD3" s="36" t="s">
        <v>82</v>
      </c>
      <c r="AE3" s="36" t="s">
        <v>83</v>
      </c>
      <c r="AF3" s="36" t="s">
        <v>84</v>
      </c>
      <c r="AG3" s="36" t="s">
        <v>85</v>
      </c>
      <c r="AH3" s="36" t="s">
        <v>86</v>
      </c>
      <c r="AI3" s="36" t="s">
        <v>5</v>
      </c>
      <c r="AJ3" s="36" t="s">
        <v>127</v>
      </c>
    </row>
    <row r="4" spans="1:36">
      <c r="A4" s="1">
        <v>1</v>
      </c>
      <c r="B4" s="41" t="s">
        <v>150</v>
      </c>
      <c r="C4" s="5" t="str">
        <f>VLOOKUP(B4,'Teams + teamnaam'!$AA$2:$AD$53,3,FALSE)</f>
        <v>SV Marum</v>
      </c>
      <c r="M4" s="41" t="s">
        <v>150</v>
      </c>
      <c r="N4" s="5" t="s">
        <v>139</v>
      </c>
      <c r="X4" s="27" t="str">
        <f>B4</f>
        <v>Espanyol</v>
      </c>
      <c r="Y4" s="6">
        <f>J12</f>
        <v>3</v>
      </c>
      <c r="Z4" s="6">
        <f>K14</f>
        <v>0</v>
      </c>
      <c r="AA4" s="6">
        <f>J17</f>
        <v>0</v>
      </c>
      <c r="AB4" s="6">
        <f>K19</f>
        <v>0</v>
      </c>
      <c r="AC4" s="28">
        <f>SUM(Y4:AB4)</f>
        <v>3</v>
      </c>
      <c r="AD4" s="6">
        <f>SUMIF(C12:C21,X4,F12:F21)+SUMIF(E12:E21,X4,H12:H21)</f>
        <v>4</v>
      </c>
      <c r="AE4" s="6">
        <f>SUMIF(C12:C21,X4,H12:H21)+SUMIF(E12:E21,X4,F12:F21)</f>
        <v>8</v>
      </c>
      <c r="AF4" s="6">
        <f>SUMPRODUCT((C12:C21=X4)*(J12:J21=3))+SUMPRODUCT((E12:E21=X4)*(K12:K21=3))</f>
        <v>1</v>
      </c>
      <c r="AG4" s="6">
        <f>SUMPRODUCT((C12:C21=X4)*(J12:J21=1))+SUMPRODUCT((E12:E21=X4)*(K12:K21=1))</f>
        <v>0</v>
      </c>
      <c r="AH4" s="6">
        <f>SUMPRODUCT((C12:C21=X4)*(J12:J21=0))+SUMPRODUCT((E12:E21=X4)*(K12:K21=0))</f>
        <v>3</v>
      </c>
      <c r="AI4" s="29">
        <f>RANK(AC4,AC4:AC8,0)</f>
        <v>4</v>
      </c>
      <c r="AJ4" s="6">
        <f>AD4-AE4</f>
        <v>-4</v>
      </c>
    </row>
    <row r="5" spans="1:36">
      <c r="A5" s="1">
        <v>2</v>
      </c>
      <c r="B5" s="41" t="s">
        <v>111</v>
      </c>
      <c r="C5" s="5" t="str">
        <f>VLOOKUP(B5,'Teams + teamnaam'!$AA$2:$AD$53,3,FALSE)</f>
        <v>VEV'67</v>
      </c>
      <c r="M5" s="41" t="s">
        <v>111</v>
      </c>
      <c r="N5" s="5" t="s">
        <v>356</v>
      </c>
      <c r="X5" s="27" t="str">
        <f t="shared" ref="X5:X8" si="0">B5</f>
        <v>Everton</v>
      </c>
      <c r="Y5" s="6">
        <f>J13</f>
        <v>0</v>
      </c>
      <c r="Z5" s="6">
        <f>K15</f>
        <v>3</v>
      </c>
      <c r="AA5" s="6">
        <f>K17</f>
        <v>3</v>
      </c>
      <c r="AB5" s="6">
        <f>J20</f>
        <v>0</v>
      </c>
      <c r="AC5" s="28">
        <f t="shared" ref="AC5:AC8" si="1">SUM(Y5:AB5)</f>
        <v>6</v>
      </c>
      <c r="AD5" s="6">
        <f>SUMIF(C12:C21,X5,F12:F21)+SUMIF(E12:E21,X5,H12:H21)</f>
        <v>2</v>
      </c>
      <c r="AE5" s="6">
        <f>SUMIF(C12:C21,X5,H12:H21)+SUMIF(E12:E21,X5,F12:F21)</f>
        <v>2</v>
      </c>
      <c r="AF5" s="6">
        <f>SUMPRODUCT((C12:C21=X5)*(J12:J21=3))+SUMPRODUCT((E12:E21=X5)*(K12:K21=3))</f>
        <v>2</v>
      </c>
      <c r="AG5" s="6">
        <f>SUMPRODUCT((C12:C21=X5)*(J12:J21=1))+SUMPRODUCT((E12:E21=X5)*(K12:K21=1))</f>
        <v>0</v>
      </c>
      <c r="AH5" s="6">
        <f>SUMPRODUCT((C12:C21=X5)*(J12:J21=0))+SUMPRODUCT((E12:E21=X5)*(K12:K21=0))</f>
        <v>2</v>
      </c>
      <c r="AI5" s="29">
        <f>RANK(AC5,AC4:AC8,0)</f>
        <v>3</v>
      </c>
      <c r="AJ5" s="6">
        <f t="shared" ref="AJ5:AJ8" si="2">AD5-AE5</f>
        <v>0</v>
      </c>
    </row>
    <row r="6" spans="1:36">
      <c r="A6" s="1">
        <v>3</v>
      </c>
      <c r="B6" s="41" t="s">
        <v>117</v>
      </c>
      <c r="C6" s="5" t="str">
        <f>VLOOKUP(B6,'Teams + teamnaam'!$AA$2:$AD$53,3,FALSE)</f>
        <v>VEV'67</v>
      </c>
      <c r="M6" s="41" t="s">
        <v>228</v>
      </c>
      <c r="N6" s="5" t="s">
        <v>356</v>
      </c>
      <c r="X6" s="27" t="str">
        <f t="shared" si="0"/>
        <v>Southampton</v>
      </c>
      <c r="Y6" s="6">
        <f>J14</f>
        <v>3</v>
      </c>
      <c r="Z6" s="6">
        <f>J16</f>
        <v>1</v>
      </c>
      <c r="AA6" s="6">
        <f>K18</f>
        <v>1</v>
      </c>
      <c r="AB6" s="6">
        <f>K20</f>
        <v>3</v>
      </c>
      <c r="AC6" s="28">
        <f t="shared" si="1"/>
        <v>8</v>
      </c>
      <c r="AD6" s="6">
        <f>SUMIF(C12:C21,X6,F12:F21)+SUMIF(E12:E21,X6,H12:H21)</f>
        <v>5</v>
      </c>
      <c r="AE6" s="6">
        <f>SUMIF(C12:C21,X6,H12:H21)+SUMIF(E12:E21,X6,F12:F21)</f>
        <v>1</v>
      </c>
      <c r="AF6" s="6">
        <f>SUMPRODUCT((C12:C21=X6)*(J12:J21=3))+SUMPRODUCT((E12:E21=X6)*(K12:K21=3))</f>
        <v>2</v>
      </c>
      <c r="AG6" s="6">
        <f>SUMPRODUCT((C12:C21=X6)*(J12:J21=1))+SUMPRODUCT((E12:E21=X6)*(K12:K21=1))</f>
        <v>2</v>
      </c>
      <c r="AH6" s="6">
        <f>SUMPRODUCT((C12:C21=X6)*(J12:J21=0))+SUMPRODUCT((E12:E21=X6)*(K12:K21=0))</f>
        <v>0</v>
      </c>
      <c r="AI6" s="29">
        <f>RANK(AC6,AC4:AC8,0)</f>
        <v>2</v>
      </c>
      <c r="AJ6" s="6">
        <f t="shared" si="2"/>
        <v>4</v>
      </c>
    </row>
    <row r="7" spans="1:36">
      <c r="A7" s="1">
        <v>4</v>
      </c>
      <c r="B7" s="41" t="s">
        <v>101</v>
      </c>
      <c r="C7" s="5" t="s">
        <v>608</v>
      </c>
      <c r="M7" s="41" t="s">
        <v>101</v>
      </c>
      <c r="N7" s="5" t="s">
        <v>608</v>
      </c>
      <c r="X7" s="27" t="str">
        <f t="shared" si="0"/>
        <v>Liverpool</v>
      </c>
      <c r="Y7" s="6">
        <f>K13</f>
        <v>3</v>
      </c>
      <c r="Z7" s="6">
        <f>K16</f>
        <v>1</v>
      </c>
      <c r="AA7" s="6">
        <f>J19</f>
        <v>3</v>
      </c>
      <c r="AB7" s="6">
        <f>J21</f>
        <v>3</v>
      </c>
      <c r="AC7" s="28">
        <f t="shared" si="1"/>
        <v>10</v>
      </c>
      <c r="AD7" s="6">
        <f>SUMIF(C12:C21,X7,F12:F21)+SUMIF(E12:E21,X7,H12:H21)</f>
        <v>9</v>
      </c>
      <c r="AE7" s="6">
        <f>SUMIF(C12:C21,X7,H12:H21)+SUMIF(E12:E21,X7,F12:F21)</f>
        <v>2</v>
      </c>
      <c r="AF7" s="6">
        <f>SUMPRODUCT((C12:C21=X7)*(J12:J21=3))+SUMPRODUCT((E12:E21=X7)*(K12:K21=3))</f>
        <v>3</v>
      </c>
      <c r="AG7" s="6">
        <f>SUMPRODUCT((C12:C21=X7)*(J12:J21=1))+SUMPRODUCT((E12:E21=X7)*(K12:K21=1))</f>
        <v>1</v>
      </c>
      <c r="AH7" s="6">
        <f>SUMPRODUCT((C12:C21=X7)*(J12:J21=0))+SUMPRODUCT((E12:E21=X7)*(K12:K21=0))</f>
        <v>0</v>
      </c>
      <c r="AI7" s="29">
        <f>RANK(AC7,AC4:AC8,0)</f>
        <v>1</v>
      </c>
      <c r="AJ7" s="6">
        <f t="shared" si="2"/>
        <v>7</v>
      </c>
    </row>
    <row r="8" spans="1:36">
      <c r="A8" s="1">
        <v>5</v>
      </c>
      <c r="B8" s="41" t="s">
        <v>105</v>
      </c>
      <c r="C8" s="5" t="s">
        <v>608</v>
      </c>
      <c r="M8" s="41" t="s">
        <v>105</v>
      </c>
      <c r="N8" s="5" t="s">
        <v>608</v>
      </c>
      <c r="P8" s="1" t="s">
        <v>27</v>
      </c>
      <c r="X8" s="27" t="str">
        <f t="shared" si="0"/>
        <v>Chelsea</v>
      </c>
      <c r="Y8" s="6">
        <f>K12</f>
        <v>0</v>
      </c>
      <c r="Z8" s="6">
        <f>J15</f>
        <v>0</v>
      </c>
      <c r="AA8" s="6">
        <f>J18</f>
        <v>1</v>
      </c>
      <c r="AB8" s="6">
        <f>K21</f>
        <v>0</v>
      </c>
      <c r="AC8" s="28">
        <f t="shared" si="1"/>
        <v>1</v>
      </c>
      <c r="AD8" s="6">
        <f>SUMIF(C12:C21,X8,F12:F21)+SUMIF(E12:E21,X8,H12:H21)</f>
        <v>3</v>
      </c>
      <c r="AE8" s="6">
        <f>SUMIF(C12:C21,X8,H12:H21)+SUMIF(E12:E21,X8,F12:F21)</f>
        <v>10</v>
      </c>
      <c r="AF8" s="6">
        <f>SUMPRODUCT((C12:C21=X8)*(J12:J21=3))+SUMPRODUCT((E12:E21=X8)*(K12:K21=3))</f>
        <v>0</v>
      </c>
      <c r="AG8" s="6">
        <f>SUMPRODUCT((C12:C21=X8)*(J12:J21=1))+SUMPRODUCT((E12:E21=X8)*(K12:K21=1))</f>
        <v>1</v>
      </c>
      <c r="AH8" s="6">
        <f>SUMPRODUCT((C12:C21=X8)*(J12:J21=0))+SUMPRODUCT((E12:E21=X8)*(K12:K21=0))</f>
        <v>3</v>
      </c>
      <c r="AI8" s="29">
        <f>RANK(AC8,AC4:AC8,0)</f>
        <v>5</v>
      </c>
      <c r="AJ8" s="6">
        <f t="shared" si="2"/>
        <v>-7</v>
      </c>
    </row>
    <row r="9" spans="1:36">
      <c r="D9" s="47" t="s">
        <v>27</v>
      </c>
      <c r="X9" s="31"/>
      <c r="Y9" s="32"/>
      <c r="Z9" s="32"/>
      <c r="AA9" s="32"/>
      <c r="AB9" s="32"/>
      <c r="AC9" s="32"/>
      <c r="AD9" s="32"/>
      <c r="AE9" s="32"/>
      <c r="AF9" s="31"/>
      <c r="AG9" s="31"/>
      <c r="AH9" s="31"/>
    </row>
    <row r="10" spans="1:36">
      <c r="B10" s="2" t="s">
        <v>347</v>
      </c>
      <c r="M10" s="2" t="s">
        <v>644</v>
      </c>
      <c r="X10" s="31"/>
      <c r="Y10" s="32"/>
      <c r="Z10" s="32"/>
      <c r="AA10" s="32"/>
      <c r="AB10" s="32"/>
      <c r="AC10" s="32"/>
      <c r="AD10" s="32"/>
      <c r="AE10" s="32"/>
      <c r="AF10" s="31"/>
      <c r="AG10" s="31"/>
      <c r="AH10" s="31"/>
    </row>
    <row r="11" spans="1:36">
      <c r="B11" s="8"/>
      <c r="C11" s="8"/>
      <c r="D11" s="45"/>
      <c r="E11" s="8"/>
      <c r="F11" s="249" t="s">
        <v>5</v>
      </c>
      <c r="G11" s="171"/>
      <c r="H11" s="171"/>
      <c r="I11" s="8"/>
      <c r="J11" s="250" t="s">
        <v>4</v>
      </c>
      <c r="K11" s="249"/>
      <c r="L11" s="46"/>
      <c r="M11" s="8"/>
      <c r="N11" s="8"/>
      <c r="O11" s="45"/>
      <c r="P11" s="8"/>
      <c r="Q11" s="249" t="s">
        <v>5</v>
      </c>
      <c r="R11" s="171"/>
      <c r="S11" s="171"/>
      <c r="T11" s="8"/>
      <c r="U11" s="250" t="s">
        <v>4</v>
      </c>
      <c r="V11" s="249"/>
      <c r="X11" s="31"/>
      <c r="Y11" s="32"/>
      <c r="Z11" s="32"/>
      <c r="AA11" s="32"/>
      <c r="AB11" s="32"/>
      <c r="AC11" s="32"/>
      <c r="AD11" s="32"/>
      <c r="AE11" s="32"/>
      <c r="AF11" s="31"/>
      <c r="AG11" s="33"/>
      <c r="AH11" s="31"/>
    </row>
    <row r="12" spans="1:36">
      <c r="B12" s="10" t="s">
        <v>336</v>
      </c>
      <c r="C12" s="11" t="str">
        <f>B4</f>
        <v>Espanyol</v>
      </c>
      <c r="D12" s="12" t="s">
        <v>7</v>
      </c>
      <c r="E12" s="13" t="str">
        <f>B8</f>
        <v>Chelsea</v>
      </c>
      <c r="F12" s="14">
        <v>3</v>
      </c>
      <c r="G12" s="12" t="s">
        <v>7</v>
      </c>
      <c r="H12" s="14">
        <v>1</v>
      </c>
      <c r="I12" s="12"/>
      <c r="J12" s="6">
        <f>IF(F12="","",IF(F12&gt;H12,3,IF(F12=H12,1,0)))</f>
        <v>3</v>
      </c>
      <c r="K12" s="6">
        <f>IF(H12="","",IF(H12&gt;F12,3,IF(H12=F12,1,0)))</f>
        <v>0</v>
      </c>
      <c r="M12" s="10" t="s">
        <v>413</v>
      </c>
      <c r="N12" s="11" t="str">
        <f>M4</f>
        <v>Espanyol</v>
      </c>
      <c r="O12" s="12" t="s">
        <v>7</v>
      </c>
      <c r="P12" s="13" t="str">
        <f>M8</f>
        <v>Chelsea</v>
      </c>
      <c r="Q12" s="14"/>
      <c r="R12" s="12" t="s">
        <v>7</v>
      </c>
      <c r="S12" s="14"/>
      <c r="T12" s="12"/>
      <c r="U12" s="6" t="str">
        <f>IF(Q12="","",IF(Q12&gt;S12,3,IF(Q12=S12,1,0)))</f>
        <v/>
      </c>
      <c r="V12" s="6" t="str">
        <f>IF(S12="","",IF(S12&gt;Q12,3,IF(S12=Q12,1,0)))</f>
        <v/>
      </c>
      <c r="X12" s="31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6">
      <c r="B13" s="16" t="s">
        <v>337</v>
      </c>
      <c r="C13" s="11" t="str">
        <f>B5</f>
        <v>Everton</v>
      </c>
      <c r="D13" s="12" t="s">
        <v>7</v>
      </c>
      <c r="E13" s="13" t="str">
        <f>B7</f>
        <v>Liverpool</v>
      </c>
      <c r="F13" s="14">
        <v>0</v>
      </c>
      <c r="G13" s="12" t="s">
        <v>7</v>
      </c>
      <c r="H13" s="14">
        <v>1</v>
      </c>
      <c r="I13" s="12"/>
      <c r="J13" s="6">
        <f t="shared" ref="J13:J21" si="3">IF(F13="","",IF(F13&gt;H13,3,IF(F13=H13,1,0)))</f>
        <v>0</v>
      </c>
      <c r="K13" s="6">
        <f t="shared" ref="K13:K21" si="4">IF(H13="","",IF(H13&gt;F13,3,IF(H13=F13,1,0)))</f>
        <v>3</v>
      </c>
      <c r="M13" s="16" t="s">
        <v>490</v>
      </c>
      <c r="N13" s="11" t="str">
        <f>M5</f>
        <v>Everton</v>
      </c>
      <c r="O13" s="12" t="s">
        <v>7</v>
      </c>
      <c r="P13" s="13" t="str">
        <f>M7</f>
        <v>Liverpool</v>
      </c>
      <c r="Q13" s="14"/>
      <c r="R13" s="12" t="s">
        <v>7</v>
      </c>
      <c r="S13" s="14"/>
      <c r="T13" s="12"/>
      <c r="U13" s="6" t="str">
        <f t="shared" ref="U13:U17" si="5">IF(Q13="","",IF(Q13&gt;S13,3,IF(Q13=S13,1,0)))</f>
        <v/>
      </c>
      <c r="V13" s="6" t="str">
        <f t="shared" ref="V13:V17" si="6">IF(S13="","",IF(S13&gt;Q13,3,IF(S13=Q13,1,0)))</f>
        <v/>
      </c>
      <c r="X13" s="37" t="str">
        <f>M2</f>
        <v>Poule ME-AA</v>
      </c>
      <c r="Y13" s="36" t="s">
        <v>79</v>
      </c>
      <c r="Z13" s="36" t="s">
        <v>80</v>
      </c>
      <c r="AA13" s="36" t="s">
        <v>81</v>
      </c>
      <c r="AB13" s="36" t="s">
        <v>87</v>
      </c>
      <c r="AC13" s="36" t="s">
        <v>4</v>
      </c>
      <c r="AD13" s="36" t="s">
        <v>82</v>
      </c>
      <c r="AE13" s="36" t="s">
        <v>83</v>
      </c>
      <c r="AF13" s="36" t="s">
        <v>84</v>
      </c>
      <c r="AG13" s="36" t="s">
        <v>85</v>
      </c>
      <c r="AH13" s="36" t="s">
        <v>86</v>
      </c>
      <c r="AI13" s="36" t="s">
        <v>5</v>
      </c>
      <c r="AJ13" s="36" t="s">
        <v>127</v>
      </c>
    </row>
    <row r="14" spans="1:36">
      <c r="B14" s="16" t="s">
        <v>338</v>
      </c>
      <c r="C14" s="11" t="str">
        <f>B6</f>
        <v>Southampton</v>
      </c>
      <c r="D14" s="12" t="s">
        <v>7</v>
      </c>
      <c r="E14" s="13" t="str">
        <f>B4</f>
        <v>Espanyol</v>
      </c>
      <c r="F14" s="14">
        <v>3</v>
      </c>
      <c r="G14" s="17" t="s">
        <v>7</v>
      </c>
      <c r="H14" s="14">
        <v>0</v>
      </c>
      <c r="I14" s="12"/>
      <c r="J14" s="6">
        <f t="shared" si="3"/>
        <v>3</v>
      </c>
      <c r="K14" s="6">
        <f t="shared" si="4"/>
        <v>0</v>
      </c>
      <c r="M14" s="16" t="s">
        <v>415</v>
      </c>
      <c r="N14" s="11" t="str">
        <f>M6</f>
        <v>Southampten</v>
      </c>
      <c r="O14" s="12" t="s">
        <v>7</v>
      </c>
      <c r="P14" s="13" t="str">
        <f>M4</f>
        <v>Espanyol</v>
      </c>
      <c r="Q14" s="14"/>
      <c r="R14" s="17" t="s">
        <v>7</v>
      </c>
      <c r="S14" s="14"/>
      <c r="T14" s="12"/>
      <c r="U14" s="6" t="str">
        <f t="shared" si="5"/>
        <v/>
      </c>
      <c r="V14" s="6" t="str">
        <f t="shared" si="6"/>
        <v/>
      </c>
      <c r="X14" s="27" t="str">
        <f>M4</f>
        <v>Espanyol</v>
      </c>
      <c r="Y14" s="6" t="str">
        <f>U12</f>
        <v/>
      </c>
      <c r="Z14" s="6" t="str">
        <f>V14</f>
        <v/>
      </c>
      <c r="AA14" s="6" t="str">
        <f>U17</f>
        <v/>
      </c>
      <c r="AB14" s="6" t="str">
        <f>V19</f>
        <v/>
      </c>
      <c r="AC14" s="28">
        <f>SUM(Y14:AB14)</f>
        <v>0</v>
      </c>
      <c r="AD14" s="6">
        <f>SUMIF(N12:N21,X14,Q12:Q21)+SUMIF(P12:P21,X14,S12:S21)</f>
        <v>0</v>
      </c>
      <c r="AE14" s="6">
        <f>SUMIF(N12:N21,X14,S12:S21)+SUMIF(P12:P21,X14,Q12:Q21)</f>
        <v>0</v>
      </c>
      <c r="AF14" s="6">
        <f>SUMPRODUCT((N12:N21=X14)*(U12:U21=3))+SUMPRODUCT((P12:P21=X14)*(V12:V21=3))</f>
        <v>0</v>
      </c>
      <c r="AG14" s="6">
        <f>SUMPRODUCT((N12:N21=X14)*(U12:U21=1))+SUMPRODUCT((P12:P21=X14)*(V12:V21=1))</f>
        <v>0</v>
      </c>
      <c r="AH14" s="6">
        <f>SUMPRODUCT((N12:N21=X14)*(U12:U21=0))+SUMPRODUCT((P12:P21=X14)*(V12:V21=0))</f>
        <v>0</v>
      </c>
      <c r="AI14" s="29">
        <f>RANK(AC14,AC14:AC18,0)</f>
        <v>1</v>
      </c>
      <c r="AJ14" s="6">
        <f>AD14-AE14</f>
        <v>0</v>
      </c>
    </row>
    <row r="15" spans="1:36">
      <c r="B15" s="16" t="s">
        <v>339</v>
      </c>
      <c r="C15" s="11" t="str">
        <f>B8</f>
        <v>Chelsea</v>
      </c>
      <c r="D15" s="12" t="s">
        <v>7</v>
      </c>
      <c r="E15" s="13" t="str">
        <f>B5</f>
        <v>Everton</v>
      </c>
      <c r="F15" s="14">
        <v>0</v>
      </c>
      <c r="G15" s="12" t="s">
        <v>7</v>
      </c>
      <c r="H15" s="14">
        <v>1</v>
      </c>
      <c r="I15" s="12"/>
      <c r="J15" s="6">
        <f t="shared" si="3"/>
        <v>0</v>
      </c>
      <c r="K15" s="6">
        <f t="shared" si="4"/>
        <v>3</v>
      </c>
      <c r="M15" s="16" t="s">
        <v>416</v>
      </c>
      <c r="N15" s="11" t="str">
        <f>M8</f>
        <v>Chelsea</v>
      </c>
      <c r="O15" s="12" t="s">
        <v>7</v>
      </c>
      <c r="P15" s="13" t="str">
        <f>M5</f>
        <v>Everton</v>
      </c>
      <c r="Q15" s="14"/>
      <c r="R15" s="12" t="s">
        <v>7</v>
      </c>
      <c r="S15" s="14"/>
      <c r="T15" s="12"/>
      <c r="U15" s="6" t="str">
        <f t="shared" si="5"/>
        <v/>
      </c>
      <c r="V15" s="6" t="str">
        <f t="shared" si="6"/>
        <v/>
      </c>
      <c r="X15" s="27" t="str">
        <f t="shared" ref="X15:X18" si="7">M5</f>
        <v>Everton</v>
      </c>
      <c r="Y15" s="6" t="str">
        <f>U13</f>
        <v/>
      </c>
      <c r="Z15" s="6" t="str">
        <f>V15</f>
        <v/>
      </c>
      <c r="AA15" s="6" t="str">
        <f>V17</f>
        <v/>
      </c>
      <c r="AB15" s="6" t="str">
        <f>U20</f>
        <v/>
      </c>
      <c r="AC15" s="28">
        <f t="shared" ref="AC15:AC18" si="8">SUM(Y15:AB15)</f>
        <v>0</v>
      </c>
      <c r="AD15" s="6">
        <f>SUMIF(N12:N21,X15,Q12:Q21)+SUMIF(P12:P21,X15,S12:S21)</f>
        <v>0</v>
      </c>
      <c r="AE15" s="6">
        <f>SUMIF(N12:N21,X15,S12:S21)+SUMIF(P12:P21,X15,Q12:Q21)</f>
        <v>0</v>
      </c>
      <c r="AF15" s="6">
        <f>SUMPRODUCT((N12:N21=X15)*(U12:U21=3))+SUMPRODUCT((P12:P21=X15)*(V12:V21=3))</f>
        <v>0</v>
      </c>
      <c r="AG15" s="6">
        <f>SUMPRODUCT((N12:N21=X15)*(U12:U21=1))+SUMPRODUCT((P12:P21=X15)*(V12:V21=1))</f>
        <v>0</v>
      </c>
      <c r="AH15" s="6">
        <f>SUMPRODUCT((N12:N21=X15)*(U12:U21=0))+SUMPRODUCT((P12:P21=X15)*(V12:V21=0))</f>
        <v>0</v>
      </c>
      <c r="AI15" s="29">
        <f>RANK(AC15,AC14:AC18,0)</f>
        <v>1</v>
      </c>
      <c r="AJ15" s="6">
        <f t="shared" ref="AJ15:AJ18" si="9">AD15-AE15</f>
        <v>0</v>
      </c>
    </row>
    <row r="16" spans="1:36">
      <c r="B16" s="10" t="s">
        <v>340</v>
      </c>
      <c r="C16" s="11" t="str">
        <f>B6</f>
        <v>Southampton</v>
      </c>
      <c r="D16" s="12" t="s">
        <v>7</v>
      </c>
      <c r="E16" s="13" t="str">
        <f>B7</f>
        <v>Liverpool</v>
      </c>
      <c r="F16" s="14">
        <v>0</v>
      </c>
      <c r="G16" s="12" t="s">
        <v>7</v>
      </c>
      <c r="H16" s="14">
        <v>0</v>
      </c>
      <c r="I16" s="12"/>
      <c r="J16" s="6">
        <f t="shared" si="3"/>
        <v>1</v>
      </c>
      <c r="K16" s="6">
        <f t="shared" si="4"/>
        <v>1</v>
      </c>
      <c r="M16" s="10" t="s">
        <v>417</v>
      </c>
      <c r="N16" s="11" t="str">
        <f>M6</f>
        <v>Southampten</v>
      </c>
      <c r="O16" s="12" t="s">
        <v>7</v>
      </c>
      <c r="P16" s="13" t="str">
        <f>M7</f>
        <v>Liverpool</v>
      </c>
      <c r="Q16" s="14"/>
      <c r="R16" s="12" t="s">
        <v>7</v>
      </c>
      <c r="S16" s="14"/>
      <c r="T16" s="12"/>
      <c r="U16" s="6" t="str">
        <f t="shared" si="5"/>
        <v/>
      </c>
      <c r="V16" s="6" t="str">
        <f t="shared" si="6"/>
        <v/>
      </c>
      <c r="X16" s="27" t="str">
        <f t="shared" si="7"/>
        <v>Southampten</v>
      </c>
      <c r="Y16" s="6" t="str">
        <f>U14</f>
        <v/>
      </c>
      <c r="Z16" s="6" t="str">
        <f>U16</f>
        <v/>
      </c>
      <c r="AA16" s="6" t="str">
        <f>V18</f>
        <v/>
      </c>
      <c r="AB16" s="6" t="str">
        <f>V20</f>
        <v/>
      </c>
      <c r="AC16" s="28">
        <f t="shared" si="8"/>
        <v>0</v>
      </c>
      <c r="AD16" s="6">
        <f>SUMIF(N12:N21,X16,Q12:Q21)+SUMIF(P12:P21,X16,S12:S21)</f>
        <v>0</v>
      </c>
      <c r="AE16" s="6">
        <f>SUMIF(N12:N21,X16,S12:S21)+SUMIF(P12:P21,X16,Q12:Q21)</f>
        <v>0</v>
      </c>
      <c r="AF16" s="6">
        <f>SUMPRODUCT((N12:N21=X16)*(U12:U21=3))+SUMPRODUCT((P12:P21=X16)*(V12:V21=3))</f>
        <v>0</v>
      </c>
      <c r="AG16" s="6">
        <f>SUMPRODUCT((N12:N21=X16)*(U12:U21=1))+SUMPRODUCT((P12:P21=X16)*(V12:V21=1))</f>
        <v>0</v>
      </c>
      <c r="AH16" s="6">
        <f>SUMPRODUCT((N12:N21=X16)*(U12:U21=0))+SUMPRODUCT((P12:P21=X16)*(V12:V21=0))</f>
        <v>0</v>
      </c>
      <c r="AI16" s="29">
        <f>RANK(AC16,AC14:AC18,0)</f>
        <v>1</v>
      </c>
      <c r="AJ16" s="6">
        <f t="shared" si="9"/>
        <v>0</v>
      </c>
    </row>
    <row r="17" spans="2:36">
      <c r="B17" s="16" t="s">
        <v>17</v>
      </c>
      <c r="C17" s="11" t="str">
        <f>B4</f>
        <v>Espanyol</v>
      </c>
      <c r="D17" s="12" t="s">
        <v>7</v>
      </c>
      <c r="E17" s="13" t="str">
        <f>B5</f>
        <v>Everton</v>
      </c>
      <c r="F17" s="14">
        <v>0</v>
      </c>
      <c r="G17" s="12" t="s">
        <v>7</v>
      </c>
      <c r="H17" s="14">
        <v>1</v>
      </c>
      <c r="I17" s="12"/>
      <c r="J17" s="6">
        <f t="shared" si="3"/>
        <v>0</v>
      </c>
      <c r="K17" s="6">
        <f t="shared" si="4"/>
        <v>3</v>
      </c>
      <c r="M17" s="16" t="s">
        <v>639</v>
      </c>
      <c r="N17" s="11" t="str">
        <f>M4</f>
        <v>Espanyol</v>
      </c>
      <c r="O17" s="12" t="s">
        <v>7</v>
      </c>
      <c r="P17" s="13" t="str">
        <f>M5</f>
        <v>Everton</v>
      </c>
      <c r="Q17" s="14"/>
      <c r="R17" s="12" t="s">
        <v>7</v>
      </c>
      <c r="S17" s="14"/>
      <c r="T17" s="12"/>
      <c r="U17" s="6" t="str">
        <f t="shared" si="5"/>
        <v/>
      </c>
      <c r="V17" s="6" t="str">
        <f t="shared" si="6"/>
        <v/>
      </c>
      <c r="X17" s="27" t="str">
        <f t="shared" si="7"/>
        <v>Liverpool</v>
      </c>
      <c r="Y17" s="6" t="str">
        <f>V13</f>
        <v/>
      </c>
      <c r="Z17" s="6" t="str">
        <f>V16</f>
        <v/>
      </c>
      <c r="AA17" s="6" t="str">
        <f>U19</f>
        <v/>
      </c>
      <c r="AB17" s="6" t="str">
        <f>U21</f>
        <v/>
      </c>
      <c r="AC17" s="28">
        <f t="shared" si="8"/>
        <v>0</v>
      </c>
      <c r="AD17" s="6">
        <f>SUMIF(N12:N21,X17,Q12:Q21)+SUMIF(P12:P21,X17,S12:S21)</f>
        <v>0</v>
      </c>
      <c r="AE17" s="6">
        <f>SUMIF(N12:N21,X17,S12:S21)+SUMIF(P12:P21,X17,Q12:Q21)</f>
        <v>0</v>
      </c>
      <c r="AF17" s="6">
        <f>SUMPRODUCT((N12:N21=X17)*(U12:U21=3))+SUMPRODUCT((P12:P21=X17)*(V12:V21=3))</f>
        <v>0</v>
      </c>
      <c r="AG17" s="6">
        <f>SUMPRODUCT((N12:N21=X17)*(U12:U21=1))+SUMPRODUCT((P12:P21=X17)*(V12:V21=1))</f>
        <v>0</v>
      </c>
      <c r="AH17" s="6">
        <f>SUMPRODUCT((N12:N21=X17)*(U12:U21=0))+SUMPRODUCT((P12:P21=X17)*(V12:V21=0))</f>
        <v>0</v>
      </c>
      <c r="AI17" s="29">
        <f>RANK(AC17,AC14:AC18,0)</f>
        <v>1</v>
      </c>
      <c r="AJ17" s="6">
        <f t="shared" si="9"/>
        <v>0</v>
      </c>
    </row>
    <row r="18" spans="2:36">
      <c r="B18" s="59" t="s">
        <v>21</v>
      </c>
      <c r="C18" s="11" t="str">
        <f>B8</f>
        <v>Chelsea</v>
      </c>
      <c r="D18" s="12" t="s">
        <v>7</v>
      </c>
      <c r="E18" s="13" t="str">
        <f>B6</f>
        <v>Southampton</v>
      </c>
      <c r="F18" s="14">
        <v>1</v>
      </c>
      <c r="G18" s="12" t="s">
        <v>7</v>
      </c>
      <c r="H18" s="14">
        <v>1</v>
      </c>
      <c r="I18" s="12"/>
      <c r="J18" s="6">
        <f t="shared" si="3"/>
        <v>1</v>
      </c>
      <c r="K18" s="6">
        <f t="shared" si="4"/>
        <v>1</v>
      </c>
      <c r="M18" s="16" t="s">
        <v>640</v>
      </c>
      <c r="N18" s="11" t="str">
        <f>M8</f>
        <v>Chelsea</v>
      </c>
      <c r="O18" s="12" t="s">
        <v>7</v>
      </c>
      <c r="P18" s="13" t="str">
        <f>M6</f>
        <v>Southampten</v>
      </c>
      <c r="Q18" s="14"/>
      <c r="R18" s="12" t="s">
        <v>7</v>
      </c>
      <c r="S18" s="14"/>
      <c r="T18" s="12"/>
      <c r="U18" s="6" t="str">
        <f>IF(Q18="","",IF(Q18&gt;S18,3,IF(Q18=S18,1,0)))</f>
        <v/>
      </c>
      <c r="V18" s="6" t="str">
        <f>IF(S18="","",IF(S18&gt;Q18,3,IF(S18=Q18,1,0)))</f>
        <v/>
      </c>
      <c r="X18" s="27" t="str">
        <f t="shared" si="7"/>
        <v>Chelsea</v>
      </c>
      <c r="Y18" s="6" t="str">
        <f>V12</f>
        <v/>
      </c>
      <c r="Z18" s="6" t="str">
        <f>U15</f>
        <v/>
      </c>
      <c r="AA18" s="6" t="str">
        <f>U18</f>
        <v/>
      </c>
      <c r="AB18" s="6" t="str">
        <f>V21</f>
        <v/>
      </c>
      <c r="AC18" s="28">
        <f t="shared" si="8"/>
        <v>0</v>
      </c>
      <c r="AD18" s="6">
        <f>SUMIF(N12:N21,X18,Q12:Q21)+SUMIF(P12:P21,X18,S12:S21)</f>
        <v>0</v>
      </c>
      <c r="AE18" s="6">
        <f>SUMIF(N12:N21,X18,S12:S21)+SUMIF(P12:P21,X18,Q12:Q21)</f>
        <v>0</v>
      </c>
      <c r="AF18" s="6">
        <f>SUMPRODUCT((N12:N21=X18)*(U12:U21=3))+SUMPRODUCT((P12:P21=X18)*(V12:V21=3))</f>
        <v>0</v>
      </c>
      <c r="AG18" s="6">
        <f>SUMPRODUCT((N12:N21=X18)*(U12:U21=1))+SUMPRODUCT((P12:P21=X18)*(V12:V21=1))</f>
        <v>0</v>
      </c>
      <c r="AH18" s="6">
        <f>SUMPRODUCT((N12:N21=X18)*(U12:U21=0))+SUMPRODUCT((P12:P21=X18)*(V12:V21=0))</f>
        <v>0</v>
      </c>
      <c r="AI18" s="29">
        <f>RANK(AC18,AC14:AC18,0)</f>
        <v>1</v>
      </c>
      <c r="AJ18" s="6">
        <f t="shared" si="9"/>
        <v>0</v>
      </c>
    </row>
    <row r="19" spans="2:36">
      <c r="B19" s="16" t="s">
        <v>22</v>
      </c>
      <c r="C19" s="11" t="str">
        <f>B7</f>
        <v>Liverpool</v>
      </c>
      <c r="D19" s="12" t="s">
        <v>7</v>
      </c>
      <c r="E19" s="13" t="str">
        <f>B4</f>
        <v>Espanyol</v>
      </c>
      <c r="F19" s="14">
        <v>3</v>
      </c>
      <c r="G19" s="12" t="s">
        <v>7</v>
      </c>
      <c r="H19" s="14">
        <v>1</v>
      </c>
      <c r="I19" s="12"/>
      <c r="J19" s="6">
        <f t="shared" si="3"/>
        <v>3</v>
      </c>
      <c r="K19" s="6">
        <f t="shared" si="4"/>
        <v>0</v>
      </c>
      <c r="M19" s="16" t="s">
        <v>641</v>
      </c>
      <c r="N19" s="11" t="str">
        <f>M7</f>
        <v>Liverpool</v>
      </c>
      <c r="O19" s="12" t="s">
        <v>7</v>
      </c>
      <c r="P19" s="13" t="str">
        <f>M4</f>
        <v>Espanyol</v>
      </c>
      <c r="Q19" s="14"/>
      <c r="R19" s="12" t="s">
        <v>7</v>
      </c>
      <c r="S19" s="14"/>
      <c r="T19" s="12"/>
      <c r="U19" s="6" t="str">
        <f t="shared" ref="U19:U21" si="10">IF(Q19="","",IF(Q19&gt;S19,3,IF(Q19=S19,1,0)))</f>
        <v/>
      </c>
      <c r="V19" s="6" t="str">
        <f t="shared" ref="V19:V21" si="11">IF(S19="","",IF(S19&gt;Q19,3,IF(S19=Q19,1,0)))</f>
        <v/>
      </c>
    </row>
    <row r="20" spans="2:36">
      <c r="B20" s="59" t="s">
        <v>23</v>
      </c>
      <c r="C20" s="11" t="str">
        <f>B5</f>
        <v>Everton</v>
      </c>
      <c r="D20" s="12" t="s">
        <v>7</v>
      </c>
      <c r="E20" s="13" t="str">
        <f>B6</f>
        <v>Southampton</v>
      </c>
      <c r="F20" s="14">
        <v>0</v>
      </c>
      <c r="G20" s="12" t="s">
        <v>7</v>
      </c>
      <c r="H20" s="14">
        <v>1</v>
      </c>
      <c r="I20" s="12"/>
      <c r="J20" s="6">
        <f t="shared" si="3"/>
        <v>0</v>
      </c>
      <c r="K20" s="6">
        <f t="shared" si="4"/>
        <v>3</v>
      </c>
      <c r="M20" s="16" t="s">
        <v>642</v>
      </c>
      <c r="N20" s="11" t="str">
        <f>M5</f>
        <v>Everton</v>
      </c>
      <c r="O20" s="12" t="s">
        <v>7</v>
      </c>
      <c r="P20" s="13" t="str">
        <f>M6</f>
        <v>Southampten</v>
      </c>
      <c r="Q20" s="14"/>
      <c r="R20" s="12" t="s">
        <v>7</v>
      </c>
      <c r="S20" s="14"/>
      <c r="T20" s="12"/>
      <c r="U20" s="6" t="str">
        <f t="shared" si="10"/>
        <v/>
      </c>
      <c r="V20" s="6" t="str">
        <f t="shared" si="11"/>
        <v/>
      </c>
    </row>
    <row r="21" spans="2:36">
      <c r="B21" s="16" t="s">
        <v>24</v>
      </c>
      <c r="C21" s="11" t="str">
        <f>B7</f>
        <v>Liverpool</v>
      </c>
      <c r="D21" s="12" t="s">
        <v>7</v>
      </c>
      <c r="E21" s="13" t="str">
        <f>B8</f>
        <v>Chelsea</v>
      </c>
      <c r="F21" s="14">
        <v>5</v>
      </c>
      <c r="G21" s="12" t="s">
        <v>7</v>
      </c>
      <c r="H21" s="14">
        <v>1</v>
      </c>
      <c r="I21" s="12"/>
      <c r="J21" s="6">
        <f t="shared" si="3"/>
        <v>3</v>
      </c>
      <c r="K21" s="6">
        <f t="shared" si="4"/>
        <v>0</v>
      </c>
      <c r="M21" s="16" t="s">
        <v>643</v>
      </c>
      <c r="N21" s="11" t="str">
        <f>M7</f>
        <v>Liverpool</v>
      </c>
      <c r="O21" s="12" t="s">
        <v>7</v>
      </c>
      <c r="P21" s="13" t="str">
        <f>M8</f>
        <v>Chelsea</v>
      </c>
      <c r="Q21" s="14"/>
      <c r="R21" s="12" t="s">
        <v>7</v>
      </c>
      <c r="S21" s="14"/>
      <c r="T21" s="12"/>
      <c r="U21" s="6" t="str">
        <f t="shared" si="10"/>
        <v/>
      </c>
      <c r="V21" s="6" t="str">
        <f t="shared" si="11"/>
        <v/>
      </c>
    </row>
    <row r="23" spans="2:36">
      <c r="E23" s="1" t="s">
        <v>27</v>
      </c>
    </row>
  </sheetData>
  <mergeCells count="6">
    <mergeCell ref="U11:V11"/>
    <mergeCell ref="C1:E1"/>
    <mergeCell ref="N1:P1"/>
    <mergeCell ref="F11:H11"/>
    <mergeCell ref="J11:K11"/>
    <mergeCell ref="Q11:S1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AK177"/>
  <sheetViews>
    <sheetView zoomScale="80" zoomScaleNormal="80" workbookViewId="0">
      <selection activeCell="E4" sqref="E4"/>
    </sheetView>
  </sheetViews>
  <sheetFormatPr defaultColWidth="9.140625" defaultRowHeight="15"/>
  <cols>
    <col min="1" max="1" width="2.140625" style="1" bestFit="1" customWidth="1"/>
    <col min="2" max="2" width="19.28515625" style="1" bestFit="1" customWidth="1"/>
    <col min="3" max="3" width="19" style="1" bestFit="1" customWidth="1"/>
    <col min="4" max="4" width="1.5703125" style="40" bestFit="1" customWidth="1"/>
    <col min="5" max="5" width="19" style="1" bestFit="1" customWidth="1"/>
    <col min="6" max="6" width="4.140625" style="1" customWidth="1"/>
    <col min="7" max="7" width="1.5703125" style="1" bestFit="1" customWidth="1"/>
    <col min="8" max="8" width="5.140625" style="1" customWidth="1"/>
    <col min="9" max="11" width="3.85546875" style="1" customWidth="1"/>
    <col min="12" max="12" width="9.140625" style="1"/>
    <col min="13" max="13" width="15.5703125" style="1" bestFit="1" customWidth="1"/>
    <col min="14" max="14" width="17.5703125" style="1" customWidth="1"/>
    <col min="15" max="15" width="1.5703125" style="40" bestFit="1" customWidth="1"/>
    <col min="16" max="16" width="16.28515625" style="1" customWidth="1"/>
    <col min="17" max="17" width="4.140625" style="1" customWidth="1"/>
    <col min="18" max="18" width="1.5703125" style="1" bestFit="1" customWidth="1"/>
    <col min="19" max="22" width="4.5703125" style="1" customWidth="1"/>
    <col min="23" max="23" width="9.140625" style="1"/>
    <col min="24" max="24" width="16" style="1" bestFit="1" customWidth="1"/>
    <col min="25" max="27" width="3.28515625" style="1" customWidth="1"/>
    <col min="28" max="28" width="6.85546875" style="1" customWidth="1"/>
    <col min="29" max="29" width="7" style="1" bestFit="1" customWidth="1"/>
    <col min="30" max="31" width="6.28515625" style="1" bestFit="1" customWidth="1"/>
    <col min="32" max="32" width="6" style="1" bestFit="1" customWidth="1"/>
    <col min="33" max="34" width="7" style="1" bestFit="1" customWidth="1"/>
    <col min="35" max="36" width="9.28515625" style="1" bestFit="1" customWidth="1"/>
    <col min="37" max="37" width="10.42578125" style="167" customWidth="1"/>
    <col min="38" max="16384" width="9.140625" style="1"/>
  </cols>
  <sheetData>
    <row r="1" spans="1:37" s="8" customFormat="1">
      <c r="B1" s="22"/>
      <c r="C1" s="247" t="s">
        <v>0</v>
      </c>
      <c r="D1" s="248"/>
      <c r="E1" s="248"/>
      <c r="F1" s="22"/>
      <c r="G1" s="22"/>
      <c r="H1" s="22"/>
      <c r="M1" s="22"/>
      <c r="N1" s="247" t="s">
        <v>1</v>
      </c>
      <c r="O1" s="248"/>
      <c r="P1" s="248"/>
      <c r="Q1" s="22"/>
      <c r="R1" s="22"/>
      <c r="S1" s="22"/>
      <c r="T1" s="22"/>
      <c r="U1" s="22"/>
      <c r="V1" s="22"/>
      <c r="X1" s="35" t="s">
        <v>88</v>
      </c>
      <c r="AK1" s="166"/>
    </row>
    <row r="2" spans="1:37">
      <c r="B2" s="2" t="s">
        <v>44</v>
      </c>
      <c r="D2" s="132"/>
      <c r="M2" s="2" t="s">
        <v>45</v>
      </c>
      <c r="O2" s="132"/>
    </row>
    <row r="3" spans="1:37">
      <c r="D3" s="132"/>
      <c r="O3" s="132"/>
      <c r="X3" s="37" t="str">
        <f>B2</f>
        <v>Poule D-A</v>
      </c>
      <c r="Y3" s="36" t="s">
        <v>79</v>
      </c>
      <c r="Z3" s="36" t="s">
        <v>80</v>
      </c>
      <c r="AA3" s="36" t="s">
        <v>81</v>
      </c>
      <c r="AB3" s="36" t="s">
        <v>87</v>
      </c>
      <c r="AC3" s="36" t="s">
        <v>4</v>
      </c>
      <c r="AD3" s="36" t="s">
        <v>82</v>
      </c>
      <c r="AE3" s="36" t="s">
        <v>83</v>
      </c>
      <c r="AF3" s="36" t="s">
        <v>84</v>
      </c>
      <c r="AG3" s="36" t="s">
        <v>85</v>
      </c>
      <c r="AH3" s="36" t="s">
        <v>86</v>
      </c>
      <c r="AI3" s="36" t="s">
        <v>5</v>
      </c>
      <c r="AJ3" s="36" t="s">
        <v>127</v>
      </c>
      <c r="AK3" s="167" t="s">
        <v>664</v>
      </c>
    </row>
    <row r="4" spans="1:37">
      <c r="A4" s="1">
        <v>1</v>
      </c>
      <c r="B4" s="41" t="s">
        <v>109</v>
      </c>
      <c r="C4" s="5" t="str">
        <f>VLOOKUP(B4,'Teams + teamnaam'!$AA$2:$AD$53,3,FALSE)</f>
        <v>SV Marum</v>
      </c>
      <c r="D4" s="132"/>
      <c r="M4" s="42" t="s">
        <v>117</v>
      </c>
      <c r="N4" s="5" t="str">
        <f>VLOOKUP(M4,'Teams + teamnaam'!$AA$2:$AD$53,3,FALSE)</f>
        <v>VEV'67</v>
      </c>
      <c r="O4" s="132"/>
      <c r="X4" s="27" t="str">
        <f>B4</f>
        <v>Valencia</v>
      </c>
      <c r="Y4" s="6">
        <f>J12</f>
        <v>3</v>
      </c>
      <c r="Z4" s="6">
        <f>K14</f>
        <v>3</v>
      </c>
      <c r="AA4" s="6">
        <f>J17</f>
        <v>3</v>
      </c>
      <c r="AB4" s="6">
        <f>K19</f>
        <v>0</v>
      </c>
      <c r="AC4" s="28">
        <f>SUM(Y4:AB4)</f>
        <v>9</v>
      </c>
      <c r="AD4" s="6">
        <f>SUMIF(C12:C21,X4,F12:F21)+SUMIF(E12:E21,X4,H12:H21)</f>
        <v>6</v>
      </c>
      <c r="AE4" s="6">
        <f>SUMIF(C12:C21,X4,H12:H21)+SUMIF(E12:E21,X4,F12:F21)</f>
        <v>5</v>
      </c>
      <c r="AF4" s="6">
        <f>SUMPRODUCT((C12:C21=X4)*(J12:J21=3))+SUMPRODUCT((E12:E21=X4)*(K12:K21=3))</f>
        <v>3</v>
      </c>
      <c r="AG4" s="6">
        <f>SUMPRODUCT((C12:C21=X4)*(J12:J21=1))+SUMPRODUCT((E12:E21=X4)*(K12:K21=1))</f>
        <v>0</v>
      </c>
      <c r="AH4" s="6">
        <f>SUMPRODUCT((C12:C21=X4)*(J12:J21=0))+SUMPRODUCT((E12:E21=X4)*(K12:K21=0))</f>
        <v>1</v>
      </c>
      <c r="AI4" s="29">
        <f>RANK(AC4,AC4:AC8,0)</f>
        <v>1</v>
      </c>
      <c r="AJ4" s="6">
        <f>AD4-AE4</f>
        <v>1</v>
      </c>
      <c r="AK4" s="167">
        <v>3</v>
      </c>
    </row>
    <row r="5" spans="1:37">
      <c r="A5" s="1">
        <v>2</v>
      </c>
      <c r="B5" s="41" t="s">
        <v>104</v>
      </c>
      <c r="C5" s="5" t="str">
        <f>VLOOKUP(B5,'Teams + teamnaam'!$AA$2:$AD$53,3,FALSE)</f>
        <v>SV Marum</v>
      </c>
      <c r="D5" s="132"/>
      <c r="M5" s="42" t="s">
        <v>104</v>
      </c>
      <c r="N5" s="5" t="str">
        <f>VLOOKUP(M5,'Teams + teamnaam'!$AA$2:$AD$53,3,FALSE)</f>
        <v>SV Marum</v>
      </c>
      <c r="O5" s="132"/>
      <c r="X5" s="27" t="str">
        <f t="shared" ref="X5:X8" si="0">B5</f>
        <v>Atletico Madrid</v>
      </c>
      <c r="Y5" s="6">
        <f>J13</f>
        <v>3</v>
      </c>
      <c r="Z5" s="6">
        <f>K15</f>
        <v>3</v>
      </c>
      <c r="AA5" s="6">
        <f>K17</f>
        <v>0</v>
      </c>
      <c r="AB5" s="6">
        <f>J20</f>
        <v>3</v>
      </c>
      <c r="AC5" s="28">
        <f t="shared" ref="AC5:AC8" si="1">SUM(Y5:AB5)</f>
        <v>9</v>
      </c>
      <c r="AD5" s="6">
        <f>SUMIF(C12:C21,X5,F12:F21)+SUMIF(E12:E21,X5,H12:H21)</f>
        <v>7</v>
      </c>
      <c r="AE5" s="6">
        <f>SUMIF(C12:C21,X5,H12:H21)+SUMIF(E12:E21,X5,F12:F21)</f>
        <v>4</v>
      </c>
      <c r="AF5" s="6">
        <f>SUMPRODUCT((C12:C21=X5)*(J12:J21=3))+SUMPRODUCT((E12:E21=X5)*(K12:K21=3))</f>
        <v>3</v>
      </c>
      <c r="AG5" s="6">
        <f>SUMPRODUCT((C12:C21=X5)*(J12:J21=1))+SUMPRODUCT((E12:E21=X5)*(K12:K21=1))</f>
        <v>0</v>
      </c>
      <c r="AH5" s="6">
        <f>SUMPRODUCT((C12:C21=X5)*(J12:J21=0))+SUMPRODUCT((E12:E21=X5)*(K12:K21=0))</f>
        <v>1</v>
      </c>
      <c r="AI5" s="29">
        <f>RANK(AC5,AC4:AC8,0)</f>
        <v>1</v>
      </c>
      <c r="AJ5" s="6">
        <f t="shared" ref="AJ5:AJ8" si="2">AD5-AE5</f>
        <v>3</v>
      </c>
      <c r="AK5" s="167">
        <v>2</v>
      </c>
    </row>
    <row r="6" spans="1:37">
      <c r="A6" s="1">
        <v>3</v>
      </c>
      <c r="B6" s="41" t="s">
        <v>111</v>
      </c>
      <c r="C6" s="5" t="str">
        <f>VLOOKUP(B6,'Teams + teamnaam'!$AA$2:$AD$53,3,FALSE)</f>
        <v>VEV'67</v>
      </c>
      <c r="D6" s="132"/>
      <c r="M6" s="42" t="s">
        <v>109</v>
      </c>
      <c r="N6" s="5" t="str">
        <f>VLOOKUP(M6,'Teams + teamnaam'!$AA$2:$AD$53,3,FALSE)</f>
        <v>SV Marum</v>
      </c>
      <c r="O6" s="132"/>
      <c r="X6" s="27" t="str">
        <f t="shared" si="0"/>
        <v>Everton</v>
      </c>
      <c r="Y6" s="6">
        <f>J14</f>
        <v>0</v>
      </c>
      <c r="Z6" s="6">
        <f>J16</f>
        <v>0</v>
      </c>
      <c r="AA6" s="6">
        <f>K18</f>
        <v>1</v>
      </c>
      <c r="AB6" s="6">
        <f>K20</f>
        <v>0</v>
      </c>
      <c r="AC6" s="28">
        <f t="shared" si="1"/>
        <v>1</v>
      </c>
      <c r="AD6" s="6">
        <f>SUMIF(C12:C21,X6,F12:F21)+SUMIF(E12:E21,X6,H12:H21)</f>
        <v>3</v>
      </c>
      <c r="AE6" s="6">
        <f>SUMIF(C12:C21,X6,H12:H21)+SUMIF(E12:E21,X6,F12:F21)</f>
        <v>9</v>
      </c>
      <c r="AF6" s="6">
        <f>SUMPRODUCT((C12:C21=X6)*(J12:J21=3))+SUMPRODUCT((E12:E21=X6)*(K12:K21=3))</f>
        <v>0</v>
      </c>
      <c r="AG6" s="6">
        <f>SUMPRODUCT((C12:C21=X6)*(J12:J21=1))+SUMPRODUCT((E12:E21=X6)*(K12:K21=1))</f>
        <v>1</v>
      </c>
      <c r="AH6" s="6">
        <f>SUMPRODUCT((C12:C21=X6)*(J12:J21=0))+SUMPRODUCT((E12:E21=X6)*(K12:K21=0))</f>
        <v>3</v>
      </c>
      <c r="AI6" s="29">
        <f>RANK(AC6,AC4:AC8,0)</f>
        <v>4</v>
      </c>
      <c r="AJ6" s="6">
        <f t="shared" si="2"/>
        <v>-6</v>
      </c>
      <c r="AK6" s="167">
        <v>4</v>
      </c>
    </row>
    <row r="7" spans="1:37">
      <c r="A7" s="1">
        <v>4</v>
      </c>
      <c r="B7" s="41" t="s">
        <v>117</v>
      </c>
      <c r="C7" s="5" t="str">
        <f>VLOOKUP(B7,'Teams + teamnaam'!$AA$2:$AD$53,3,FALSE)</f>
        <v>VEV'67</v>
      </c>
      <c r="D7" s="132"/>
      <c r="M7" s="42" t="s">
        <v>111</v>
      </c>
      <c r="N7" s="5" t="str">
        <f>VLOOKUP(M7,'Teams + teamnaam'!$AA$2:$AD$53,3,FALSE)</f>
        <v>VEV'67</v>
      </c>
      <c r="O7" s="132"/>
      <c r="X7" s="27" t="str">
        <f t="shared" si="0"/>
        <v>Southampton</v>
      </c>
      <c r="Y7" s="6">
        <f>K13</f>
        <v>0</v>
      </c>
      <c r="Z7" s="6">
        <f>K16</f>
        <v>3</v>
      </c>
      <c r="AA7" s="6">
        <f>J19</f>
        <v>3</v>
      </c>
      <c r="AB7" s="6">
        <f>J21</f>
        <v>3</v>
      </c>
      <c r="AC7" s="28">
        <f t="shared" si="1"/>
        <v>9</v>
      </c>
      <c r="AD7" s="6">
        <f>SUMIF(C12:C21,X7,F12:F21)+SUMIF(E12:E21,X7,H12:H21)</f>
        <v>13</v>
      </c>
      <c r="AE7" s="6">
        <f>SUMIF(C12:C21,X7,H12:H21)+SUMIF(E12:E21,X7,F12:F21)</f>
        <v>1</v>
      </c>
      <c r="AF7" s="6">
        <f>SUMPRODUCT((C12:C21=X7)*(J12:J21=3))+SUMPRODUCT((E12:E21=X7)*(K12:K21=3))</f>
        <v>3</v>
      </c>
      <c r="AG7" s="6">
        <f>SUMPRODUCT((C12:C21=X7)*(J12:J21=1))+SUMPRODUCT((E12:E21=X7)*(K12:K21=1))</f>
        <v>0</v>
      </c>
      <c r="AH7" s="6">
        <f>SUMPRODUCT((C12:C21=X7)*(J12:J21=0))+SUMPRODUCT((E12:E21=X7)*(K12:K21=0))</f>
        <v>1</v>
      </c>
      <c r="AI7" s="29">
        <f>RANK(AC7,AC4:AC8,0)</f>
        <v>1</v>
      </c>
      <c r="AJ7" s="6">
        <f t="shared" si="2"/>
        <v>12</v>
      </c>
      <c r="AK7" s="167">
        <v>1</v>
      </c>
    </row>
    <row r="8" spans="1:37">
      <c r="A8" s="1">
        <v>5</v>
      </c>
      <c r="B8" s="41" t="s">
        <v>604</v>
      </c>
      <c r="C8" s="5" t="s">
        <v>607</v>
      </c>
      <c r="D8" s="132"/>
      <c r="M8" s="42" t="s">
        <v>160</v>
      </c>
      <c r="N8" s="5" t="str">
        <f>VLOOKUP(M8,'Teams + teamnaam'!$AA$2:$AD$53,3,FALSE)</f>
        <v>VEV'67</v>
      </c>
      <c r="O8" s="132"/>
      <c r="X8" s="27" t="str">
        <f t="shared" si="0"/>
        <v>Galatasaray</v>
      </c>
      <c r="Y8" s="6">
        <f>K12</f>
        <v>0</v>
      </c>
      <c r="Z8" s="6">
        <f>J15</f>
        <v>0</v>
      </c>
      <c r="AA8" s="6">
        <f>J18</f>
        <v>1</v>
      </c>
      <c r="AB8" s="6">
        <f>K21</f>
        <v>0</v>
      </c>
      <c r="AC8" s="28">
        <f t="shared" si="1"/>
        <v>1</v>
      </c>
      <c r="AD8" s="6">
        <f>SUMIF(C12:C21,X8,F12:F21)+SUMIF(E12:E21,X8,H12:H21)</f>
        <v>3</v>
      </c>
      <c r="AE8" s="6">
        <f>SUMIF(C12:C21,X8,H12:H21)+SUMIF(E12:E21,X8,F12:F21)</f>
        <v>13</v>
      </c>
      <c r="AF8" s="6">
        <f>SUMPRODUCT((C12:C21=X8)*(J12:J21=3))+SUMPRODUCT((E12:E21=X8)*(K12:K21=3))</f>
        <v>0</v>
      </c>
      <c r="AG8" s="6">
        <f>SUMPRODUCT((C12:C21=X8)*(J12:J21=1))+SUMPRODUCT((E12:E21=X8)*(K12:K21=1))</f>
        <v>1</v>
      </c>
      <c r="AH8" s="6">
        <f>SUMPRODUCT((C12:C21=X8)*(J12:J21=0))+SUMPRODUCT((E12:E21=X8)*(K12:K21=0))</f>
        <v>3</v>
      </c>
      <c r="AI8" s="29">
        <f>RANK(AC8,AC4:AC8,0)</f>
        <v>4</v>
      </c>
      <c r="AJ8" s="6">
        <f t="shared" si="2"/>
        <v>-10</v>
      </c>
      <c r="AK8" s="167">
        <v>5</v>
      </c>
    </row>
    <row r="9" spans="1:37">
      <c r="B9" s="2"/>
      <c r="D9" s="132"/>
      <c r="E9" s="2"/>
      <c r="M9" s="2"/>
      <c r="O9" s="132"/>
      <c r="P9" s="2"/>
      <c r="T9" s="130"/>
      <c r="U9" s="130"/>
      <c r="V9" s="130"/>
      <c r="X9" s="31"/>
      <c r="Y9" s="32"/>
      <c r="Z9" s="32"/>
      <c r="AA9" s="32"/>
      <c r="AB9" s="32"/>
      <c r="AC9" s="32"/>
      <c r="AD9" s="32"/>
      <c r="AE9" s="32"/>
      <c r="AF9" s="31"/>
      <c r="AG9" s="31"/>
      <c r="AH9" s="31"/>
    </row>
    <row r="10" spans="1:37">
      <c r="B10" s="2" t="s">
        <v>626</v>
      </c>
      <c r="D10" s="132"/>
      <c r="E10" s="2" t="s">
        <v>334</v>
      </c>
      <c r="M10" s="2" t="s">
        <v>633</v>
      </c>
      <c r="O10" s="132"/>
      <c r="P10" s="2" t="s">
        <v>334</v>
      </c>
      <c r="R10" s="132"/>
      <c r="X10" s="31"/>
      <c r="Y10" s="32"/>
      <c r="Z10" s="32"/>
      <c r="AA10" s="32"/>
      <c r="AB10" s="32"/>
      <c r="AC10" s="32"/>
      <c r="AD10" s="32"/>
      <c r="AE10" s="32"/>
      <c r="AF10" s="31"/>
      <c r="AG10" s="31"/>
      <c r="AH10" s="31"/>
    </row>
    <row r="11" spans="1:37">
      <c r="B11" s="8"/>
      <c r="C11" s="8"/>
      <c r="D11" s="131"/>
      <c r="E11" s="8"/>
      <c r="F11" s="249" t="s">
        <v>5</v>
      </c>
      <c r="G11" s="171"/>
      <c r="H11" s="171"/>
      <c r="I11" s="8"/>
      <c r="J11" s="250" t="s">
        <v>4</v>
      </c>
      <c r="K11" s="249"/>
      <c r="M11" s="8"/>
      <c r="N11" s="8"/>
      <c r="O11" s="131"/>
      <c r="P11" s="8"/>
      <c r="Q11" s="249" t="s">
        <v>5</v>
      </c>
      <c r="R11" s="171"/>
      <c r="S11" s="171"/>
      <c r="T11" s="8"/>
      <c r="U11" s="250" t="s">
        <v>4</v>
      </c>
      <c r="V11" s="249"/>
      <c r="X11" s="35" t="s">
        <v>88</v>
      </c>
      <c r="Y11" s="32"/>
      <c r="Z11" s="32"/>
      <c r="AA11" s="32"/>
      <c r="AB11" s="32"/>
      <c r="AC11" s="32"/>
      <c r="AD11" s="32"/>
      <c r="AE11" s="32"/>
      <c r="AF11" s="31"/>
      <c r="AG11" s="33"/>
      <c r="AH11" s="31"/>
    </row>
    <row r="12" spans="1:37">
      <c r="B12" s="16" t="s">
        <v>17</v>
      </c>
      <c r="C12" s="11" t="str">
        <f>B4</f>
        <v>Valencia</v>
      </c>
      <c r="D12" s="12" t="s">
        <v>7</v>
      </c>
      <c r="E12" s="13" t="str">
        <f>B8</f>
        <v>Galatasaray</v>
      </c>
      <c r="F12" s="14">
        <v>3</v>
      </c>
      <c r="G12" s="12" t="s">
        <v>7</v>
      </c>
      <c r="H12" s="14">
        <v>0</v>
      </c>
      <c r="I12" s="12"/>
      <c r="J12" s="6">
        <f>IF(F12="","",IF(F12&gt;H12,3,IF(F12=H12,1,0)))</f>
        <v>3</v>
      </c>
      <c r="K12" s="6">
        <f>IF(H12="","",IF(H12&gt;F12,3,IF(H12=F12,1,0)))</f>
        <v>0</v>
      </c>
      <c r="M12" s="10" t="s">
        <v>6</v>
      </c>
      <c r="N12" s="11" t="str">
        <f>M4</f>
        <v>Southampton</v>
      </c>
      <c r="O12" s="12" t="s">
        <v>7</v>
      </c>
      <c r="P12" s="13" t="str">
        <f>M8</f>
        <v>Leicester City</v>
      </c>
      <c r="Q12" s="14"/>
      <c r="R12" s="12" t="s">
        <v>7</v>
      </c>
      <c r="S12" s="14"/>
      <c r="T12" s="12"/>
      <c r="U12" s="6" t="str">
        <f>IF(Q12="","",IF(Q12&gt;S12,3,IF(Q12=S12,1,0)))</f>
        <v/>
      </c>
      <c r="V12" s="6" t="str">
        <f>IF(S12="","",IF(S12&gt;Q12,3,IF(S12=Q12,1,0)))</f>
        <v/>
      </c>
      <c r="X12" s="31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7">
      <c r="B13" s="16" t="s">
        <v>21</v>
      </c>
      <c r="C13" s="11" t="str">
        <f>B5</f>
        <v>Atletico Madrid</v>
      </c>
      <c r="D13" s="12" t="s">
        <v>7</v>
      </c>
      <c r="E13" s="13" t="str">
        <f>B7</f>
        <v>Southampton</v>
      </c>
      <c r="F13" s="14">
        <v>1</v>
      </c>
      <c r="G13" s="12" t="s">
        <v>7</v>
      </c>
      <c r="H13" s="14">
        <v>0</v>
      </c>
      <c r="I13" s="12"/>
      <c r="J13" s="6">
        <f t="shared" ref="J13:J17" si="3">IF(F13="","",IF(F13&gt;H13,3,IF(F13=H13,1,0)))</f>
        <v>3</v>
      </c>
      <c r="K13" s="6">
        <f t="shared" ref="K13:K17" si="4">IF(H13="","",IF(H13&gt;F13,3,IF(H13=F13,1,0)))</f>
        <v>0</v>
      </c>
      <c r="M13" s="16" t="s">
        <v>9</v>
      </c>
      <c r="N13" s="11" t="str">
        <f>M5</f>
        <v>Atletico Madrid</v>
      </c>
      <c r="O13" s="12" t="s">
        <v>7</v>
      </c>
      <c r="P13" s="13" t="str">
        <f>M7</f>
        <v>Everton</v>
      </c>
      <c r="Q13" s="14"/>
      <c r="R13" s="12" t="s">
        <v>7</v>
      </c>
      <c r="S13" s="14"/>
      <c r="T13" s="12"/>
      <c r="U13" s="6" t="str">
        <f t="shared" ref="U13:U17" si="5">IF(Q13="","",IF(Q13&gt;S13,3,IF(Q13=S13,1,0)))</f>
        <v/>
      </c>
      <c r="V13" s="6" t="str">
        <f t="shared" ref="V13:V17" si="6">IF(S13="","",IF(S13&gt;Q13,3,IF(S13=Q13,1,0)))</f>
        <v/>
      </c>
      <c r="X13" s="37" t="str">
        <f>M2</f>
        <v>Poule D-AA</v>
      </c>
      <c r="Y13" s="36" t="s">
        <v>79</v>
      </c>
      <c r="Z13" s="36" t="s">
        <v>80</v>
      </c>
      <c r="AA13" s="36" t="s">
        <v>81</v>
      </c>
      <c r="AB13" s="36" t="s">
        <v>87</v>
      </c>
      <c r="AC13" s="36" t="s">
        <v>4</v>
      </c>
      <c r="AD13" s="36" t="s">
        <v>82</v>
      </c>
      <c r="AE13" s="36" t="s">
        <v>83</v>
      </c>
      <c r="AF13" s="36" t="s">
        <v>84</v>
      </c>
      <c r="AG13" s="36" t="s">
        <v>85</v>
      </c>
      <c r="AH13" s="36" t="s">
        <v>86</v>
      </c>
      <c r="AI13" s="36" t="s">
        <v>5</v>
      </c>
      <c r="AJ13" s="36" t="s">
        <v>127</v>
      </c>
    </row>
    <row r="14" spans="1:37">
      <c r="B14" s="16" t="s">
        <v>22</v>
      </c>
      <c r="C14" s="11" t="str">
        <f>B6</f>
        <v>Everton</v>
      </c>
      <c r="D14" s="12" t="s">
        <v>7</v>
      </c>
      <c r="E14" s="13" t="str">
        <f>B4</f>
        <v>Valencia</v>
      </c>
      <c r="F14" s="14">
        <v>0</v>
      </c>
      <c r="G14" s="17" t="s">
        <v>7</v>
      </c>
      <c r="H14" s="14">
        <v>1</v>
      </c>
      <c r="I14" s="12"/>
      <c r="J14" s="6">
        <f t="shared" si="3"/>
        <v>0</v>
      </c>
      <c r="K14" s="6">
        <f t="shared" si="4"/>
        <v>3</v>
      </c>
      <c r="M14" s="16" t="s">
        <v>11</v>
      </c>
      <c r="N14" s="11" t="str">
        <f>M6</f>
        <v>Valencia</v>
      </c>
      <c r="O14" s="12" t="s">
        <v>7</v>
      </c>
      <c r="P14" s="13" t="str">
        <f>M4</f>
        <v>Southampton</v>
      </c>
      <c r="Q14" s="14"/>
      <c r="R14" s="17" t="s">
        <v>7</v>
      </c>
      <c r="S14" s="14"/>
      <c r="T14" s="12"/>
      <c r="U14" s="6" t="str">
        <f t="shared" si="5"/>
        <v/>
      </c>
      <c r="V14" s="6" t="str">
        <f t="shared" si="6"/>
        <v/>
      </c>
      <c r="X14" s="27" t="str">
        <f>M4</f>
        <v>Southampton</v>
      </c>
      <c r="Y14" s="6" t="str">
        <f>U12</f>
        <v/>
      </c>
      <c r="Z14" s="6" t="str">
        <f>V14</f>
        <v/>
      </c>
      <c r="AA14" s="6" t="str">
        <f>U17</f>
        <v/>
      </c>
      <c r="AB14" s="6" t="str">
        <f>V19</f>
        <v/>
      </c>
      <c r="AC14" s="28">
        <f>SUM(Y14:AB14)</f>
        <v>0</v>
      </c>
      <c r="AD14" s="6">
        <f>SUMIF(N12:N21,X14,Q12:Q21)+SUMIF(P12:P21,X14,S12:S21)</f>
        <v>0</v>
      </c>
      <c r="AE14" s="6">
        <f>SUMIF(N12:N21,X14,S12:S21)+SUMIF(P12:P21,X14,Q12:Q21)</f>
        <v>0</v>
      </c>
      <c r="AF14" s="6">
        <f>SUMPRODUCT((N12:N21=X14)*(U12:U21=3))+SUMPRODUCT((P12:P21=X14)*(V12:V21=3))</f>
        <v>0</v>
      </c>
      <c r="AG14" s="6">
        <f>SUMPRODUCT((N12:N21=X14)*(U12:U21=1))+SUMPRODUCT((P12:P21=X14)*(V12:V21=1))</f>
        <v>0</v>
      </c>
      <c r="AH14" s="6">
        <f>SUMPRODUCT((N12:N21=X14)*(U12:U21=0))+SUMPRODUCT((P12:P21=X14)*(V12:V21=0))</f>
        <v>0</v>
      </c>
      <c r="AI14" s="29">
        <f>RANK(AC14,AC14:AC18,0)</f>
        <v>1</v>
      </c>
      <c r="AJ14" s="6">
        <f>AD14-AE14</f>
        <v>0</v>
      </c>
    </row>
    <row r="15" spans="1:37">
      <c r="B15" s="16" t="s">
        <v>23</v>
      </c>
      <c r="C15" s="11" t="str">
        <f>B8</f>
        <v>Galatasaray</v>
      </c>
      <c r="D15" s="12" t="s">
        <v>7</v>
      </c>
      <c r="E15" s="13" t="str">
        <f>B5</f>
        <v>Atletico Madrid</v>
      </c>
      <c r="F15" s="14">
        <v>1</v>
      </c>
      <c r="G15" s="12" t="s">
        <v>7</v>
      </c>
      <c r="H15" s="14">
        <v>3</v>
      </c>
      <c r="I15" s="12"/>
      <c r="J15" s="6">
        <f t="shared" si="3"/>
        <v>0</v>
      </c>
      <c r="K15" s="6">
        <f t="shared" si="4"/>
        <v>3</v>
      </c>
      <c r="M15" s="16" t="s">
        <v>13</v>
      </c>
      <c r="N15" s="11" t="str">
        <f>M8</f>
        <v>Leicester City</v>
      </c>
      <c r="O15" s="12" t="s">
        <v>7</v>
      </c>
      <c r="P15" s="13" t="str">
        <f>M5</f>
        <v>Atletico Madrid</v>
      </c>
      <c r="Q15" s="14"/>
      <c r="R15" s="12" t="s">
        <v>7</v>
      </c>
      <c r="S15" s="14"/>
      <c r="T15" s="12"/>
      <c r="U15" s="6" t="str">
        <f t="shared" si="5"/>
        <v/>
      </c>
      <c r="V15" s="6" t="str">
        <f t="shared" si="6"/>
        <v/>
      </c>
      <c r="X15" s="27" t="str">
        <f t="shared" ref="X15:X18" si="7">M5</f>
        <v>Atletico Madrid</v>
      </c>
      <c r="Y15" s="6" t="str">
        <f>U13</f>
        <v/>
      </c>
      <c r="Z15" s="6" t="str">
        <f>V15</f>
        <v/>
      </c>
      <c r="AA15" s="6" t="str">
        <f>V17</f>
        <v/>
      </c>
      <c r="AB15" s="6" t="str">
        <f>U20</f>
        <v/>
      </c>
      <c r="AC15" s="28">
        <f t="shared" ref="AC15:AC18" si="8">SUM(Y15:AB15)</f>
        <v>0</v>
      </c>
      <c r="AD15" s="6">
        <f>SUMIF(N12:N21,X15,Q12:Q21)+SUMIF(P12:P21,X15,S12:S21)</f>
        <v>0</v>
      </c>
      <c r="AE15" s="6">
        <f>SUMIF(N12:N21,X15,S12:S21)+SUMIF(P12:P21,X15,Q12:Q21)</f>
        <v>0</v>
      </c>
      <c r="AF15" s="6">
        <f>SUMPRODUCT((N12:N21=X15)*(U12:U21=3))+SUMPRODUCT((P12:P21=X15)*(V12:V21=3))</f>
        <v>0</v>
      </c>
      <c r="AG15" s="6">
        <f>SUMPRODUCT((N12:N21=X15)*(U12:U21=1))+SUMPRODUCT((P12:P21=X15)*(V12:V21=1))</f>
        <v>0</v>
      </c>
      <c r="AH15" s="6">
        <f>SUMPRODUCT((N12:N21=X15)*(U12:U21=0))+SUMPRODUCT((P12:P21=X15)*(V12:V21=0))</f>
        <v>0</v>
      </c>
      <c r="AI15" s="29">
        <f>RANK(AC15,AC14:AC18,0)</f>
        <v>1</v>
      </c>
      <c r="AJ15" s="6">
        <f t="shared" ref="AJ15:AJ18" si="9">AD15-AE15</f>
        <v>0</v>
      </c>
    </row>
    <row r="16" spans="1:37">
      <c r="B16" s="16" t="s">
        <v>24</v>
      </c>
      <c r="C16" s="11" t="str">
        <f>B6</f>
        <v>Everton</v>
      </c>
      <c r="D16" s="12" t="s">
        <v>7</v>
      </c>
      <c r="E16" s="13" t="str">
        <f>B7</f>
        <v>Southampton</v>
      </c>
      <c r="F16" s="14">
        <v>0</v>
      </c>
      <c r="G16" s="12" t="s">
        <v>7</v>
      </c>
      <c r="H16" s="14">
        <v>3</v>
      </c>
      <c r="I16" s="12"/>
      <c r="J16" s="6">
        <f t="shared" si="3"/>
        <v>0</v>
      </c>
      <c r="K16" s="6">
        <f t="shared" si="4"/>
        <v>3</v>
      </c>
      <c r="M16" s="10" t="s">
        <v>15</v>
      </c>
      <c r="N16" s="11" t="str">
        <f>M6</f>
        <v>Valencia</v>
      </c>
      <c r="O16" s="12" t="s">
        <v>7</v>
      </c>
      <c r="P16" s="13" t="str">
        <f>M7</f>
        <v>Everton</v>
      </c>
      <c r="Q16" s="14"/>
      <c r="R16" s="12" t="s">
        <v>7</v>
      </c>
      <c r="S16" s="14"/>
      <c r="T16" s="12"/>
      <c r="U16" s="6" t="str">
        <f t="shared" si="5"/>
        <v/>
      </c>
      <c r="V16" s="6" t="str">
        <f t="shared" si="6"/>
        <v/>
      </c>
      <c r="X16" s="27" t="str">
        <f t="shared" si="7"/>
        <v>Valencia</v>
      </c>
      <c r="Y16" s="6" t="str">
        <f>U14</f>
        <v/>
      </c>
      <c r="Z16" s="6" t="str">
        <f>U16</f>
        <v/>
      </c>
      <c r="AA16" s="6" t="str">
        <f>V18</f>
        <v/>
      </c>
      <c r="AB16" s="6" t="str">
        <f>V20</f>
        <v/>
      </c>
      <c r="AC16" s="28">
        <f t="shared" si="8"/>
        <v>0</v>
      </c>
      <c r="AD16" s="6">
        <f>SUMIF(N12:N21,X16,Q12:Q21)+SUMIF(P12:P21,X16,S12:S21)</f>
        <v>0</v>
      </c>
      <c r="AE16" s="6">
        <f>SUMIF(N12:N21,X16,S12:S21)+SUMIF(P12:P21,X16,Q12:Q21)</f>
        <v>0</v>
      </c>
      <c r="AF16" s="6">
        <f>SUMPRODUCT((N12:N21=X16)*(U12:U21=3))+SUMPRODUCT((P12:P21=X16)*(V12:V21=3))</f>
        <v>0</v>
      </c>
      <c r="AG16" s="6">
        <f>SUMPRODUCT((N12:N21=X16)*(U12:U21=1))+SUMPRODUCT((P12:P21=X16)*(V12:V21=1))</f>
        <v>0</v>
      </c>
      <c r="AH16" s="6">
        <f>SUMPRODUCT((N12:N21=X16)*(U12:U21=0))+SUMPRODUCT((P12:P21=X16)*(V12:V21=0))</f>
        <v>0</v>
      </c>
      <c r="AI16" s="29">
        <f>RANK(AC16,AC14:AC18,0)</f>
        <v>1</v>
      </c>
      <c r="AJ16" s="6">
        <f t="shared" si="9"/>
        <v>0</v>
      </c>
    </row>
    <row r="17" spans="1:37">
      <c r="B17" s="10" t="s">
        <v>25</v>
      </c>
      <c r="C17" s="11" t="str">
        <f>B4</f>
        <v>Valencia</v>
      </c>
      <c r="D17" s="12" t="s">
        <v>7</v>
      </c>
      <c r="E17" s="13" t="str">
        <f>B5</f>
        <v>Atletico Madrid</v>
      </c>
      <c r="F17" s="14">
        <v>2</v>
      </c>
      <c r="G17" s="12" t="s">
        <v>7</v>
      </c>
      <c r="H17" s="14">
        <v>0</v>
      </c>
      <c r="I17" s="12"/>
      <c r="J17" s="6">
        <f t="shared" si="3"/>
        <v>3</v>
      </c>
      <c r="K17" s="6">
        <f t="shared" si="4"/>
        <v>0</v>
      </c>
      <c r="M17" s="16" t="s">
        <v>17</v>
      </c>
      <c r="N17" s="11" t="str">
        <f>M4</f>
        <v>Southampton</v>
      </c>
      <c r="O17" s="12" t="s">
        <v>7</v>
      </c>
      <c r="P17" s="13" t="str">
        <f>M5</f>
        <v>Atletico Madrid</v>
      </c>
      <c r="Q17" s="14"/>
      <c r="R17" s="12" t="s">
        <v>7</v>
      </c>
      <c r="S17" s="14"/>
      <c r="T17" s="12"/>
      <c r="U17" s="6" t="str">
        <f t="shared" si="5"/>
        <v/>
      </c>
      <c r="V17" s="6" t="str">
        <f t="shared" si="6"/>
        <v/>
      </c>
      <c r="X17" s="27" t="str">
        <f t="shared" si="7"/>
        <v>Everton</v>
      </c>
      <c r="Y17" s="6" t="str">
        <f>V13</f>
        <v/>
      </c>
      <c r="Z17" s="6" t="str">
        <f>V16</f>
        <v/>
      </c>
      <c r="AA17" s="6" t="str">
        <f>U19</f>
        <v/>
      </c>
      <c r="AB17" s="6" t="str">
        <f>U21</f>
        <v/>
      </c>
      <c r="AC17" s="28">
        <f t="shared" si="8"/>
        <v>0</v>
      </c>
      <c r="AD17" s="6">
        <f>SUMIF(N12:N21,X17,Q12:Q21)+SUMIF(P12:P21,X17,S12:S21)</f>
        <v>0</v>
      </c>
      <c r="AE17" s="6">
        <f>SUMIF(N12:N21,X17,S12:S21)+SUMIF(P12:P21,X17,Q12:Q21)</f>
        <v>0</v>
      </c>
      <c r="AF17" s="6">
        <f>SUMPRODUCT((N12:N21=X17)*(U12:U21=3))+SUMPRODUCT((P12:P21=X17)*(V12:V21=3))</f>
        <v>0</v>
      </c>
      <c r="AG17" s="6">
        <f>SUMPRODUCT((N12:N21=X17)*(U12:U21=1))+SUMPRODUCT((P12:P21=X17)*(V12:V21=1))</f>
        <v>0</v>
      </c>
      <c r="AH17" s="6">
        <f>SUMPRODUCT((N12:N21=X17)*(U12:U21=0))+SUMPRODUCT((P12:P21=X17)*(V12:V21=0))</f>
        <v>0</v>
      </c>
      <c r="AI17" s="29">
        <f>RANK(AC17,AC14:AC18,0)</f>
        <v>1</v>
      </c>
      <c r="AJ17" s="6">
        <f t="shared" si="9"/>
        <v>0</v>
      </c>
    </row>
    <row r="18" spans="1:37">
      <c r="B18" s="16" t="s">
        <v>26</v>
      </c>
      <c r="C18" s="11" t="str">
        <f>B8</f>
        <v>Galatasaray</v>
      </c>
      <c r="D18" s="12" t="s">
        <v>7</v>
      </c>
      <c r="E18" s="13" t="str">
        <f>B6</f>
        <v>Everton</v>
      </c>
      <c r="F18" s="14">
        <v>2</v>
      </c>
      <c r="G18" s="12" t="s">
        <v>7</v>
      </c>
      <c r="H18" s="14">
        <v>2</v>
      </c>
      <c r="I18" s="12"/>
      <c r="J18" s="6">
        <f>IF(F18="","",IF(F18&gt;H18,3,IF(F18=H18,1,0)))</f>
        <v>1</v>
      </c>
      <c r="K18" s="6">
        <f>IF(H18="","",IF(H18&gt;F18,3,IF(H18=F18,1,0)))</f>
        <v>1</v>
      </c>
      <c r="M18" s="16" t="s">
        <v>21</v>
      </c>
      <c r="N18" s="11" t="str">
        <f>M8</f>
        <v>Leicester City</v>
      </c>
      <c r="O18" s="12" t="s">
        <v>7</v>
      </c>
      <c r="P18" s="13" t="str">
        <f>M6</f>
        <v>Valencia</v>
      </c>
      <c r="Q18" s="14"/>
      <c r="R18" s="12" t="s">
        <v>7</v>
      </c>
      <c r="S18" s="14"/>
      <c r="T18" s="12"/>
      <c r="U18" s="6" t="str">
        <f>IF(Q18="","",IF(Q18&gt;S18,3,IF(Q18=S18,1,0)))</f>
        <v/>
      </c>
      <c r="V18" s="6" t="str">
        <f>IF(S18="","",IF(S18&gt;Q18,3,IF(S18=Q18,1,0)))</f>
        <v/>
      </c>
      <c r="X18" s="27" t="str">
        <f t="shared" si="7"/>
        <v>Leicester City</v>
      </c>
      <c r="Y18" s="6" t="str">
        <f>V12</f>
        <v/>
      </c>
      <c r="Z18" s="6" t="str">
        <f>U15</f>
        <v/>
      </c>
      <c r="AA18" s="6" t="str">
        <f>U18</f>
        <v/>
      </c>
      <c r="AB18" s="6" t="str">
        <f>V21</f>
        <v/>
      </c>
      <c r="AC18" s="28">
        <f t="shared" si="8"/>
        <v>0</v>
      </c>
      <c r="AD18" s="6">
        <f>SUMIF(N12:N21,X18,Q12:Q21)+SUMIF(P12:P21,X18,S12:S21)</f>
        <v>0</v>
      </c>
      <c r="AE18" s="6">
        <f>SUMIF(N12:N21,X18,S12:S21)+SUMIF(P12:P21,X18,Q12:Q21)</f>
        <v>0</v>
      </c>
      <c r="AF18" s="6">
        <f>SUMPRODUCT((N12:N21=X18)*(U12:U21=3))+SUMPRODUCT((P12:P21=X18)*(V12:V21=3))</f>
        <v>0</v>
      </c>
      <c r="AG18" s="6">
        <f>SUMPRODUCT((N12:N21=X18)*(U12:U21=1))+SUMPRODUCT((P12:P21=X18)*(V12:V21=1))</f>
        <v>0</v>
      </c>
      <c r="AH18" s="6">
        <f>SUMPRODUCT((N12:N21=X18)*(U12:U21=0))+SUMPRODUCT((P12:P21=X18)*(V12:V21=0))</f>
        <v>0</v>
      </c>
      <c r="AI18" s="29">
        <f>RANK(AC18,AC14:AC18,0)</f>
        <v>1</v>
      </c>
      <c r="AJ18" s="6">
        <f t="shared" si="9"/>
        <v>0</v>
      </c>
    </row>
    <row r="19" spans="1:37">
      <c r="B19" s="16" t="s">
        <v>30</v>
      </c>
      <c r="C19" s="11" t="str">
        <f>B7</f>
        <v>Southampton</v>
      </c>
      <c r="D19" s="12" t="s">
        <v>7</v>
      </c>
      <c r="E19" s="13" t="str">
        <f>B4</f>
        <v>Valencia</v>
      </c>
      <c r="F19" s="14">
        <v>5</v>
      </c>
      <c r="G19" s="12" t="s">
        <v>7</v>
      </c>
      <c r="H19" s="14">
        <v>0</v>
      </c>
      <c r="I19" s="12"/>
      <c r="J19" s="6">
        <f t="shared" ref="J19:J21" si="10">IF(F19="","",IF(F19&gt;H19,3,IF(F19=H19,1,0)))</f>
        <v>3</v>
      </c>
      <c r="K19" s="6">
        <f t="shared" ref="K19:K21" si="11">IF(H19="","",IF(H19&gt;F19,3,IF(H19=F19,1,0)))</f>
        <v>0</v>
      </c>
      <c r="M19" s="16" t="s">
        <v>22</v>
      </c>
      <c r="N19" s="11" t="str">
        <f>M7</f>
        <v>Everton</v>
      </c>
      <c r="O19" s="12" t="s">
        <v>7</v>
      </c>
      <c r="P19" s="13" t="str">
        <f>M4</f>
        <v>Southampton</v>
      </c>
      <c r="Q19" s="14"/>
      <c r="R19" s="12" t="s">
        <v>7</v>
      </c>
      <c r="S19" s="14"/>
      <c r="T19" s="12"/>
      <c r="U19" s="6" t="str">
        <f t="shared" ref="U19:U21" si="12">IF(Q19="","",IF(Q19&gt;S19,3,IF(Q19=S19,1,0)))</f>
        <v/>
      </c>
      <c r="V19" s="6" t="str">
        <f t="shared" ref="V19:V21" si="13">IF(S19="","",IF(S19&gt;Q19,3,IF(S19=Q19,1,0)))</f>
        <v/>
      </c>
    </row>
    <row r="20" spans="1:37">
      <c r="B20" s="16" t="s">
        <v>32</v>
      </c>
      <c r="C20" s="11" t="str">
        <f>B5</f>
        <v>Atletico Madrid</v>
      </c>
      <c r="D20" s="12" t="s">
        <v>7</v>
      </c>
      <c r="E20" s="13" t="str">
        <f>B6</f>
        <v>Everton</v>
      </c>
      <c r="F20" s="14">
        <v>3</v>
      </c>
      <c r="G20" s="12" t="s">
        <v>7</v>
      </c>
      <c r="H20" s="14">
        <v>1</v>
      </c>
      <c r="I20" s="12"/>
      <c r="J20" s="6">
        <f t="shared" si="10"/>
        <v>3</v>
      </c>
      <c r="K20" s="6">
        <f t="shared" si="11"/>
        <v>0</v>
      </c>
      <c r="M20" s="16" t="s">
        <v>23</v>
      </c>
      <c r="N20" s="11" t="str">
        <f>M5</f>
        <v>Atletico Madrid</v>
      </c>
      <c r="O20" s="12" t="s">
        <v>7</v>
      </c>
      <c r="P20" s="13" t="str">
        <f>M6</f>
        <v>Valencia</v>
      </c>
      <c r="Q20" s="14"/>
      <c r="R20" s="12" t="s">
        <v>7</v>
      </c>
      <c r="S20" s="14"/>
      <c r="T20" s="12"/>
      <c r="U20" s="6" t="str">
        <f t="shared" si="12"/>
        <v/>
      </c>
      <c r="V20" s="6" t="str">
        <f t="shared" si="13"/>
        <v/>
      </c>
    </row>
    <row r="21" spans="1:37">
      <c r="B21" s="10" t="s">
        <v>34</v>
      </c>
      <c r="C21" s="11" t="str">
        <f>B7</f>
        <v>Southampton</v>
      </c>
      <c r="D21" s="12" t="s">
        <v>7</v>
      </c>
      <c r="E21" s="13" t="str">
        <f>B8</f>
        <v>Galatasaray</v>
      </c>
      <c r="F21" s="14">
        <v>5</v>
      </c>
      <c r="G21" s="12" t="s">
        <v>7</v>
      </c>
      <c r="H21" s="14">
        <v>0</v>
      </c>
      <c r="I21" s="12"/>
      <c r="J21" s="6">
        <f t="shared" si="10"/>
        <v>3</v>
      </c>
      <c r="K21" s="6">
        <f t="shared" si="11"/>
        <v>0</v>
      </c>
      <c r="M21" s="16" t="s">
        <v>24</v>
      </c>
      <c r="N21" s="11" t="str">
        <f>M7</f>
        <v>Everton</v>
      </c>
      <c r="O21" s="12" t="s">
        <v>7</v>
      </c>
      <c r="P21" s="13" t="str">
        <f>M8</f>
        <v>Leicester City</v>
      </c>
      <c r="Q21" s="14"/>
      <c r="R21" s="12" t="s">
        <v>7</v>
      </c>
      <c r="S21" s="14"/>
      <c r="T21" s="12"/>
      <c r="U21" s="6" t="str">
        <f t="shared" si="12"/>
        <v/>
      </c>
      <c r="V21" s="6" t="str">
        <f t="shared" si="13"/>
        <v/>
      </c>
    </row>
    <row r="22" spans="1:37">
      <c r="D22" s="132"/>
      <c r="O22" s="132"/>
    </row>
    <row r="23" spans="1:37">
      <c r="D23" s="132"/>
      <c r="O23" s="132"/>
      <c r="X23" s="35" t="s">
        <v>88</v>
      </c>
    </row>
    <row r="24" spans="1:37">
      <c r="B24" s="2" t="s">
        <v>46</v>
      </c>
      <c r="M24" s="2" t="s">
        <v>47</v>
      </c>
      <c r="N24" s="26" t="s">
        <v>27</v>
      </c>
    </row>
    <row r="25" spans="1:37">
      <c r="X25" s="37" t="str">
        <f>B24</f>
        <v>Poule D-B</v>
      </c>
      <c r="Y25" s="36" t="s">
        <v>79</v>
      </c>
      <c r="Z25" s="36" t="s">
        <v>80</v>
      </c>
      <c r="AA25" s="36" t="s">
        <v>81</v>
      </c>
      <c r="AB25" s="36" t="s">
        <v>87</v>
      </c>
      <c r="AC25" s="36" t="s">
        <v>4</v>
      </c>
      <c r="AD25" s="36" t="s">
        <v>82</v>
      </c>
      <c r="AE25" s="36" t="s">
        <v>83</v>
      </c>
      <c r="AF25" s="36" t="s">
        <v>84</v>
      </c>
      <c r="AG25" s="36" t="s">
        <v>85</v>
      </c>
      <c r="AH25" s="36" t="s">
        <v>86</v>
      </c>
      <c r="AI25" s="36" t="s">
        <v>5</v>
      </c>
      <c r="AJ25" s="36" t="s">
        <v>127</v>
      </c>
    </row>
    <row r="26" spans="1:37">
      <c r="A26" s="1">
        <v>1</v>
      </c>
      <c r="B26" s="41" t="s">
        <v>160</v>
      </c>
      <c r="C26" s="5" t="str">
        <f>VLOOKUP(B26,'Teams + teamnaam'!$AA$2:$AD$53,3,FALSE)</f>
        <v>VEV'67</v>
      </c>
      <c r="D26" s="40" t="s">
        <v>27</v>
      </c>
      <c r="M26" s="42" t="s">
        <v>604</v>
      </c>
      <c r="N26" s="5" t="s">
        <v>607</v>
      </c>
      <c r="O26" s="40" t="s">
        <v>27</v>
      </c>
      <c r="X26" s="27" t="str">
        <f>B26</f>
        <v>Leicester City</v>
      </c>
      <c r="Y26" s="6">
        <f>J34</f>
        <v>3</v>
      </c>
      <c r="Z26" s="6">
        <f>K36</f>
        <v>3</v>
      </c>
      <c r="AA26" s="6">
        <f>J39</f>
        <v>3</v>
      </c>
      <c r="AB26" s="6">
        <f>K41</f>
        <v>1</v>
      </c>
      <c r="AC26" s="28">
        <f>SUM(Y26:AB26)</f>
        <v>10</v>
      </c>
      <c r="AD26" s="6">
        <f>SUMIF(C34:C43,X26,F34:F43)+SUMIF(E34:E43,X26,H34:H43)</f>
        <v>13</v>
      </c>
      <c r="AE26" s="6">
        <f>SUMIF(C34:C43,X26,H34:H43)+SUMIF(E34:E43,X26,F34:F43)</f>
        <v>4</v>
      </c>
      <c r="AF26" s="6">
        <f>SUMPRODUCT((C34:C43=X26)*(J34:J43=3))+SUMPRODUCT((E34:E43=X26)*(K34:K43=3))</f>
        <v>3</v>
      </c>
      <c r="AG26" s="6">
        <f>SUMPRODUCT((C34:C43=X26)*(J34:J43=1))+SUMPRODUCT((E34:E43=X26)*(K34:K43=1))</f>
        <v>1</v>
      </c>
      <c r="AH26" s="6">
        <f>SUMPRODUCT((C34:C43=X26)*(J34:J43=0))+SUMPRODUCT((E34:E43=X26)*(K34:K43=0))</f>
        <v>0</v>
      </c>
      <c r="AI26" s="29">
        <f>RANK(AC26,AC26:AC30,0)</f>
        <v>1</v>
      </c>
      <c r="AJ26" s="6">
        <f>AD26-AE26</f>
        <v>9</v>
      </c>
      <c r="AK26" s="167">
        <v>1</v>
      </c>
    </row>
    <row r="27" spans="1:37">
      <c r="A27" s="1">
        <v>2</v>
      </c>
      <c r="B27" s="41" t="s">
        <v>98</v>
      </c>
      <c r="C27" s="5" t="str">
        <f>VLOOKUP(B27,'Teams + teamnaam'!$AA$2:$AD$53,3,FALSE)</f>
        <v>Grootegast</v>
      </c>
      <c r="M27" s="42" t="s">
        <v>157</v>
      </c>
      <c r="N27" s="5" t="str">
        <f>VLOOKUP(M27,'Teams + teamnaam'!$AA$2:$AD$53,3,FALSE)</f>
        <v>VV Niekerk</v>
      </c>
      <c r="X27" s="27" t="str">
        <f t="shared" ref="X27:X30" si="14">B27</f>
        <v>Bayern Munchen</v>
      </c>
      <c r="Y27" s="6">
        <f>J35</f>
        <v>0</v>
      </c>
      <c r="Z27" s="6">
        <f>K37</f>
        <v>0</v>
      </c>
      <c r="AA27" s="6">
        <f>K39</f>
        <v>0</v>
      </c>
      <c r="AB27" s="6">
        <f>J42</f>
        <v>1</v>
      </c>
      <c r="AC27" s="28">
        <f t="shared" ref="AC27:AC30" si="15">SUM(Y27:AB27)</f>
        <v>1</v>
      </c>
      <c r="AD27" s="6">
        <f>SUMIF(C34:C43,X27,F34:F43)+SUMIF(E34:E43,X27,H34:H43)</f>
        <v>1</v>
      </c>
      <c r="AE27" s="6">
        <f>SUMIF(C34:C43,X27,H34:H43)+SUMIF(E34:E43,X27,F34:F43)</f>
        <v>8</v>
      </c>
      <c r="AF27" s="6">
        <f>SUMPRODUCT((C34:C43=X27)*(J34:J43=3))+SUMPRODUCT((E34:E43=X27)*(K34:K43=3))</f>
        <v>0</v>
      </c>
      <c r="AG27" s="6">
        <f>SUMPRODUCT((C34:C43=X27)*(J34:J43=1))+SUMPRODUCT((E34:E43=X27)*(K34:K43=1))</f>
        <v>1</v>
      </c>
      <c r="AH27" s="6">
        <f>SUMPRODUCT((C34:C43=X27)*(J34:J43=0))+SUMPRODUCT((E34:E43=X27)*(K34:K43=0))</f>
        <v>3</v>
      </c>
      <c r="AI27" s="29">
        <f>RANK(AC27,AC26:AC30,0)</f>
        <v>5</v>
      </c>
      <c r="AJ27" s="6">
        <f t="shared" ref="AJ27:AJ30" si="16">AD27-AE27</f>
        <v>-7</v>
      </c>
      <c r="AK27" s="167">
        <v>5</v>
      </c>
    </row>
    <row r="28" spans="1:37">
      <c r="A28" s="1">
        <v>3</v>
      </c>
      <c r="B28" s="41" t="s">
        <v>103</v>
      </c>
      <c r="C28" s="5" t="str">
        <f>VLOOKUP(B28,'Teams + teamnaam'!$AA$2:$AD$53,3,FALSE)</f>
        <v>VV Grijpskerk</v>
      </c>
      <c r="M28" s="42" t="s">
        <v>602</v>
      </c>
      <c r="N28" s="5" t="str">
        <f>VLOOKUP(M28,'Teams + teamnaam'!$AA$2:$AD$53,3,FALSE)</f>
        <v>VV Opende</v>
      </c>
      <c r="X28" s="27" t="str">
        <f t="shared" si="14"/>
        <v>Juventus</v>
      </c>
      <c r="Y28" s="6">
        <f>J36</f>
        <v>0</v>
      </c>
      <c r="Z28" s="6">
        <f>J38</f>
        <v>1</v>
      </c>
      <c r="AA28" s="6">
        <f>K40</f>
        <v>3</v>
      </c>
      <c r="AB28" s="6">
        <f>K42</f>
        <v>1</v>
      </c>
      <c r="AC28" s="28">
        <f t="shared" si="15"/>
        <v>5</v>
      </c>
      <c r="AD28" s="6">
        <f>SUMIF(C34:C43,X28,F34:F43)+SUMIF(E34:E43,X28,H34:H43)</f>
        <v>3</v>
      </c>
      <c r="AE28" s="6">
        <f>SUMIF(C34:C43,X28,H34:H43)+SUMIF(E34:E43,X28,F34:F43)</f>
        <v>6</v>
      </c>
      <c r="AF28" s="6">
        <f>SUMPRODUCT((C34:C43=X28)*(J34:J43=3))+SUMPRODUCT((E34:E43=X28)*(K34:K43=3))</f>
        <v>1</v>
      </c>
      <c r="AG28" s="6">
        <f>SUMPRODUCT((C34:C43=X28)*(J34:J43=1))+SUMPRODUCT((E34:E43=X28)*(K34:K43=1))</f>
        <v>2</v>
      </c>
      <c r="AH28" s="6">
        <f>SUMPRODUCT((C34:C43=X28)*(J34:J43=0))+SUMPRODUCT((E34:E43=X28)*(K34:K43=0))</f>
        <v>1</v>
      </c>
      <c r="AI28" s="29">
        <f>RANK(AC28,AC26:AC30,0)</f>
        <v>3</v>
      </c>
      <c r="AJ28" s="6">
        <f t="shared" si="16"/>
        <v>-3</v>
      </c>
      <c r="AK28" s="167">
        <v>4</v>
      </c>
    </row>
    <row r="29" spans="1:37">
      <c r="A29" s="1">
        <v>4</v>
      </c>
      <c r="B29" s="41" t="s">
        <v>602</v>
      </c>
      <c r="C29" s="5" t="str">
        <f>VLOOKUP(B29,'Teams + teamnaam'!$AA$2:$AD$53,3,FALSE)</f>
        <v>VV Opende</v>
      </c>
      <c r="M29" s="42" t="s">
        <v>103</v>
      </c>
      <c r="N29" s="5" t="str">
        <f>VLOOKUP(M29,'Teams + teamnaam'!$AA$2:$AD$53,3,FALSE)</f>
        <v>VV Grijpskerk</v>
      </c>
      <c r="P29" s="1" t="s">
        <v>27</v>
      </c>
      <c r="X29" s="27" t="str">
        <f t="shared" si="14"/>
        <v>Lazio-Opende</v>
      </c>
      <c r="Y29" s="6">
        <f>K35</f>
        <v>3</v>
      </c>
      <c r="Z29" s="6">
        <f>K38</f>
        <v>1</v>
      </c>
      <c r="AA29" s="6">
        <f>J41</f>
        <v>1</v>
      </c>
      <c r="AB29" s="6">
        <f>J43</f>
        <v>0</v>
      </c>
      <c r="AC29" s="28">
        <f t="shared" si="15"/>
        <v>5</v>
      </c>
      <c r="AD29" s="6">
        <f>SUMIF(C34:C43,X29,F34:F43)+SUMIF(E34:E43,X29,H34:H43)</f>
        <v>4</v>
      </c>
      <c r="AE29" s="6">
        <f>SUMIF(C34:C43,X29,H34:H43)+SUMIF(E34:E43,X29,F34:F43)</f>
        <v>4</v>
      </c>
      <c r="AF29" s="6">
        <f>SUMPRODUCT((C34:C43=X29)*(J34:J43=3))+SUMPRODUCT((E34:E43=X29)*(K34:K43=3))</f>
        <v>1</v>
      </c>
      <c r="AG29" s="6">
        <f>SUMPRODUCT((C34:C43=X29)*(J34:J43=1))+SUMPRODUCT((E34:E43=X29)*(K34:K43=1))</f>
        <v>2</v>
      </c>
      <c r="AH29" s="6">
        <f>SUMPRODUCT((C34:C43=X29)*(J34:J43=0))+SUMPRODUCT((E34:E43=X29)*(K34:K43=0))</f>
        <v>1</v>
      </c>
      <c r="AI29" s="29">
        <f>RANK(AC29,AC26:AC30,0)</f>
        <v>3</v>
      </c>
      <c r="AJ29" s="6">
        <f t="shared" si="16"/>
        <v>0</v>
      </c>
      <c r="AK29" s="167">
        <v>3</v>
      </c>
    </row>
    <row r="30" spans="1:37">
      <c r="A30" s="1">
        <v>5</v>
      </c>
      <c r="B30" s="41" t="s">
        <v>157</v>
      </c>
      <c r="C30" s="5" t="str">
        <f>VLOOKUP(B30,'Teams + teamnaam'!$AA$2:$AD$53,3,FALSE)</f>
        <v>VV Niekerk</v>
      </c>
      <c r="M30" s="42" t="s">
        <v>603</v>
      </c>
      <c r="N30" s="5" t="str">
        <f>VLOOKUP(M30,'Teams + teamnaam'!$AA$2:$AD$53,3,FALSE)</f>
        <v>VV Opende</v>
      </c>
      <c r="X30" s="27" t="str">
        <f t="shared" si="14"/>
        <v>Groningen</v>
      </c>
      <c r="Y30" s="6">
        <f>K34</f>
        <v>0</v>
      </c>
      <c r="Z30" s="6">
        <f>J37</f>
        <v>3</v>
      </c>
      <c r="AA30" s="6">
        <f>J40</f>
        <v>0</v>
      </c>
      <c r="AB30" s="6">
        <f>K43</f>
        <v>3</v>
      </c>
      <c r="AC30" s="28">
        <f t="shared" si="15"/>
        <v>6</v>
      </c>
      <c r="AD30" s="6">
        <f>SUMIF(C34:C43,X30,F34:F43)+SUMIF(E34:E43,X30,H34:H43)</f>
        <v>7</v>
      </c>
      <c r="AE30" s="6">
        <f>SUMIF(C34:C43,X30,H34:H43)+SUMIF(E34:E43,X30,F34:F43)</f>
        <v>6</v>
      </c>
      <c r="AF30" s="6">
        <f>SUMPRODUCT((C34:C43=X30)*(J34:J43=3))+SUMPRODUCT((E34:E43=X30)*(K34:K43=3))</f>
        <v>2</v>
      </c>
      <c r="AG30" s="6">
        <f>SUMPRODUCT((C34:C43=X30)*(J34:J43=1))+SUMPRODUCT((E34:E43=X30)*(K34:K43=1))</f>
        <v>0</v>
      </c>
      <c r="AH30" s="6">
        <f>SUMPRODUCT((C34:C43=X30)*(J34:J43=0))+SUMPRODUCT((E34:E43=X30)*(K34:K43=0))</f>
        <v>2</v>
      </c>
      <c r="AI30" s="29">
        <f>RANK(AC30,AC26:AC30,0)</f>
        <v>2</v>
      </c>
      <c r="AJ30" s="6">
        <f t="shared" si="16"/>
        <v>1</v>
      </c>
      <c r="AK30" s="167">
        <v>2</v>
      </c>
    </row>
    <row r="31" spans="1:37">
      <c r="T31" s="39"/>
      <c r="U31" s="39"/>
      <c r="V31" s="39"/>
      <c r="X31" s="31"/>
      <c r="Y31" s="32"/>
      <c r="Z31" s="32"/>
      <c r="AA31" s="32"/>
      <c r="AB31" s="32"/>
      <c r="AC31" s="32"/>
      <c r="AD31" s="32"/>
      <c r="AE31" s="32"/>
      <c r="AF31" s="31"/>
      <c r="AG31" s="31"/>
      <c r="AH31" s="31"/>
    </row>
    <row r="32" spans="1:37">
      <c r="B32" s="2" t="s">
        <v>626</v>
      </c>
      <c r="D32" s="67"/>
      <c r="E32" s="2" t="s">
        <v>341</v>
      </c>
      <c r="M32" s="2" t="s">
        <v>633</v>
      </c>
      <c r="O32" s="67"/>
      <c r="P32" s="2" t="s">
        <v>341</v>
      </c>
      <c r="R32" s="40"/>
      <c r="X32" s="31"/>
      <c r="Y32" s="32"/>
      <c r="Z32" s="32"/>
      <c r="AA32" s="32"/>
      <c r="AB32" s="32"/>
      <c r="AC32" s="32"/>
      <c r="AD32" s="32"/>
      <c r="AE32" s="32"/>
      <c r="AF32" s="31"/>
      <c r="AG32" s="31"/>
      <c r="AH32" s="31"/>
    </row>
    <row r="33" spans="1:37">
      <c r="B33" s="8"/>
      <c r="C33" s="8"/>
      <c r="D33" s="38"/>
      <c r="E33" s="8"/>
      <c r="F33" s="249" t="s">
        <v>5</v>
      </c>
      <c r="G33" s="171"/>
      <c r="H33" s="171"/>
      <c r="I33" s="8"/>
      <c r="J33" s="250" t="s">
        <v>4</v>
      </c>
      <c r="K33" s="249"/>
      <c r="M33" s="8"/>
      <c r="N33" s="8"/>
      <c r="O33" s="38"/>
      <c r="P33" s="8"/>
      <c r="Q33" s="249" t="s">
        <v>5</v>
      </c>
      <c r="R33" s="171"/>
      <c r="S33" s="171"/>
      <c r="T33" s="8"/>
      <c r="U33" s="250" t="s">
        <v>4</v>
      </c>
      <c r="V33" s="249"/>
      <c r="X33" s="35" t="s">
        <v>88</v>
      </c>
      <c r="Y33" s="32"/>
      <c r="Z33" s="32"/>
      <c r="AA33" s="32"/>
      <c r="AB33" s="32"/>
      <c r="AC33" s="32"/>
      <c r="AD33" s="32"/>
      <c r="AE33" s="32"/>
      <c r="AF33" s="31"/>
      <c r="AG33" s="33"/>
      <c r="AH33" s="31"/>
    </row>
    <row r="34" spans="1:37">
      <c r="B34" s="16" t="s">
        <v>17</v>
      </c>
      <c r="C34" s="11" t="str">
        <f>B26</f>
        <v>Leicester City</v>
      </c>
      <c r="D34" s="12" t="s">
        <v>7</v>
      </c>
      <c r="E34" s="13" t="str">
        <f>B30</f>
        <v>Groningen</v>
      </c>
      <c r="F34" s="14">
        <v>4</v>
      </c>
      <c r="G34" s="12" t="s">
        <v>7</v>
      </c>
      <c r="H34" s="14">
        <v>2</v>
      </c>
      <c r="I34" s="12"/>
      <c r="J34" s="6">
        <f>IF(F34="","",IF(F34&gt;H34,3,IF(F34=H34,1,0)))</f>
        <v>3</v>
      </c>
      <c r="K34" s="6">
        <f>IF(H34="","",IF(H34&gt;F34,3,IF(H34=F34,1,0)))</f>
        <v>0</v>
      </c>
      <c r="M34" s="10" t="s">
        <v>6</v>
      </c>
      <c r="N34" s="11" t="str">
        <f>M26</f>
        <v>Galatasaray</v>
      </c>
      <c r="O34" s="12" t="s">
        <v>7</v>
      </c>
      <c r="P34" s="13" t="str">
        <f>M30</f>
        <v>Fiorentina-Opende</v>
      </c>
      <c r="Q34" s="14"/>
      <c r="R34" s="12" t="s">
        <v>7</v>
      </c>
      <c r="S34" s="14"/>
      <c r="T34" s="12"/>
      <c r="U34" s="6" t="str">
        <f>IF(Q34="","",IF(Q34&gt;S34,3,IF(Q34=S34,1,0)))</f>
        <v/>
      </c>
      <c r="V34" s="6" t="str">
        <f>IF(S34="","",IF(S34&gt;Q34,3,IF(S34=Q34,1,0)))</f>
        <v/>
      </c>
      <c r="X34" s="31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1:37">
      <c r="B35" s="16" t="s">
        <v>21</v>
      </c>
      <c r="C35" s="11" t="str">
        <f>B27</f>
        <v>Bayern Munchen</v>
      </c>
      <c r="D35" s="12" t="s">
        <v>7</v>
      </c>
      <c r="E35" s="13" t="str">
        <f>B29</f>
        <v>Lazio-Opende</v>
      </c>
      <c r="F35" s="14">
        <v>0</v>
      </c>
      <c r="G35" s="12" t="s">
        <v>7</v>
      </c>
      <c r="H35" s="14">
        <v>2</v>
      </c>
      <c r="I35" s="12"/>
      <c r="J35" s="6">
        <f t="shared" ref="J35:J39" si="17">IF(F35="","",IF(F35&gt;H35,3,IF(F35=H35,1,0)))</f>
        <v>0</v>
      </c>
      <c r="K35" s="6">
        <f t="shared" ref="K35:K39" si="18">IF(H35="","",IF(H35&gt;F35,3,IF(H35=F35,1,0)))</f>
        <v>3</v>
      </c>
      <c r="M35" s="16" t="s">
        <v>9</v>
      </c>
      <c r="N35" s="11" t="str">
        <f>M27</f>
        <v>Groningen</v>
      </c>
      <c r="O35" s="12" t="s">
        <v>7</v>
      </c>
      <c r="P35" s="13" t="str">
        <f>M29</f>
        <v>Juventus</v>
      </c>
      <c r="Q35" s="14"/>
      <c r="R35" s="12" t="s">
        <v>7</v>
      </c>
      <c r="S35" s="14"/>
      <c r="T35" s="12"/>
      <c r="U35" s="6" t="str">
        <f t="shared" ref="U35:U39" si="19">IF(Q35="","",IF(Q35&gt;S35,3,IF(Q35=S35,1,0)))</f>
        <v/>
      </c>
      <c r="V35" s="6" t="str">
        <f t="shared" ref="V35:V39" si="20">IF(S35="","",IF(S35&gt;Q35,3,IF(S35=Q35,1,0)))</f>
        <v/>
      </c>
      <c r="X35" s="37" t="str">
        <f>M24</f>
        <v>Poule D-BB</v>
      </c>
      <c r="Y35" s="36" t="s">
        <v>79</v>
      </c>
      <c r="Z35" s="36" t="s">
        <v>80</v>
      </c>
      <c r="AA35" s="36" t="s">
        <v>81</v>
      </c>
      <c r="AB35" s="36" t="s">
        <v>87</v>
      </c>
      <c r="AC35" s="36" t="s">
        <v>4</v>
      </c>
      <c r="AD35" s="36" t="s">
        <v>82</v>
      </c>
      <c r="AE35" s="36" t="s">
        <v>83</v>
      </c>
      <c r="AF35" s="36" t="s">
        <v>84</v>
      </c>
      <c r="AG35" s="36" t="s">
        <v>85</v>
      </c>
      <c r="AH35" s="36" t="s">
        <v>86</v>
      </c>
      <c r="AI35" s="36" t="s">
        <v>5</v>
      </c>
      <c r="AJ35" s="36" t="s">
        <v>127</v>
      </c>
    </row>
    <row r="36" spans="1:37">
      <c r="B36" s="16" t="s">
        <v>22</v>
      </c>
      <c r="C36" s="11" t="str">
        <f>B28</f>
        <v>Juventus</v>
      </c>
      <c r="D36" s="12" t="s">
        <v>7</v>
      </c>
      <c r="E36" s="13" t="str">
        <f>B26</f>
        <v>Leicester City</v>
      </c>
      <c r="F36" s="14">
        <v>1</v>
      </c>
      <c r="G36" s="17" t="s">
        <v>7</v>
      </c>
      <c r="H36" s="14">
        <v>5</v>
      </c>
      <c r="I36" s="12"/>
      <c r="J36" s="6">
        <f t="shared" si="17"/>
        <v>0</v>
      </c>
      <c r="K36" s="6">
        <f t="shared" si="18"/>
        <v>3</v>
      </c>
      <c r="M36" s="16" t="s">
        <v>11</v>
      </c>
      <c r="N36" s="11" t="str">
        <f>M28</f>
        <v>Lazio-Opende</v>
      </c>
      <c r="O36" s="12" t="s">
        <v>7</v>
      </c>
      <c r="P36" s="13" t="str">
        <f>M26</f>
        <v>Galatasaray</v>
      </c>
      <c r="Q36" s="14"/>
      <c r="R36" s="17" t="s">
        <v>7</v>
      </c>
      <c r="S36" s="14"/>
      <c r="T36" s="12"/>
      <c r="U36" s="6" t="str">
        <f t="shared" si="19"/>
        <v/>
      </c>
      <c r="V36" s="6" t="str">
        <f t="shared" si="20"/>
        <v/>
      </c>
      <c r="X36" s="27" t="str">
        <f>M26</f>
        <v>Galatasaray</v>
      </c>
      <c r="Y36" s="6" t="str">
        <f>U34</f>
        <v/>
      </c>
      <c r="Z36" s="6" t="str">
        <f>V36</f>
        <v/>
      </c>
      <c r="AA36" s="6" t="str">
        <f>U39</f>
        <v/>
      </c>
      <c r="AB36" s="6" t="str">
        <f>V41</f>
        <v/>
      </c>
      <c r="AC36" s="28">
        <f>SUM(Y36:AB36)</f>
        <v>0</v>
      </c>
      <c r="AD36" s="6">
        <f>SUMIF(N34:N43,X36,Q34:Q43)+SUMIF(P34:P43,X36,S34:S43)</f>
        <v>0</v>
      </c>
      <c r="AE36" s="6">
        <f>SUMIF(N34:N43,X36,S34:S43)+SUMIF(P34:P43,X36,Q34:Q43)</f>
        <v>0</v>
      </c>
      <c r="AF36" s="6">
        <f>SUMPRODUCT((N34:N43=X36)*(U34:U43=3))+SUMPRODUCT((P34:P43=X36)*(V34:V43=3))</f>
        <v>0</v>
      </c>
      <c r="AG36" s="6">
        <f>SUMPRODUCT((N34:N43=X36)*(U34:U43=1))+SUMPRODUCT((P34:P43=X36)*(V34:V43=1))</f>
        <v>0</v>
      </c>
      <c r="AH36" s="6">
        <f>SUMPRODUCT((N34:N43=X36)*(U34:U43=0))+SUMPRODUCT((P34:P43=X36)*(V34:V43=0))</f>
        <v>0</v>
      </c>
      <c r="AI36" s="29">
        <f>RANK(AC36,AC36:AC40,0)</f>
        <v>1</v>
      </c>
      <c r="AJ36" s="6">
        <f>AD36-AE36</f>
        <v>0</v>
      </c>
    </row>
    <row r="37" spans="1:37">
      <c r="B37" s="16" t="s">
        <v>23</v>
      </c>
      <c r="C37" s="11" t="str">
        <f>B30</f>
        <v>Groningen</v>
      </c>
      <c r="D37" s="12" t="s">
        <v>7</v>
      </c>
      <c r="E37" s="13" t="str">
        <f>B27</f>
        <v>Bayern Munchen</v>
      </c>
      <c r="F37" s="14">
        <v>2</v>
      </c>
      <c r="G37" s="12" t="s">
        <v>7</v>
      </c>
      <c r="H37" s="14">
        <v>0</v>
      </c>
      <c r="I37" s="12"/>
      <c r="J37" s="6">
        <f t="shared" si="17"/>
        <v>3</v>
      </c>
      <c r="K37" s="6">
        <f t="shared" si="18"/>
        <v>0</v>
      </c>
      <c r="M37" s="16" t="s">
        <v>13</v>
      </c>
      <c r="N37" s="11" t="str">
        <f>M30</f>
        <v>Fiorentina-Opende</v>
      </c>
      <c r="O37" s="12" t="s">
        <v>7</v>
      </c>
      <c r="P37" s="13" t="str">
        <f>M27</f>
        <v>Groningen</v>
      </c>
      <c r="Q37" s="14"/>
      <c r="R37" s="12" t="s">
        <v>7</v>
      </c>
      <c r="S37" s="14"/>
      <c r="T37" s="12"/>
      <c r="U37" s="6" t="str">
        <f t="shared" si="19"/>
        <v/>
      </c>
      <c r="V37" s="6" t="str">
        <f t="shared" si="20"/>
        <v/>
      </c>
      <c r="X37" s="27" t="str">
        <f t="shared" ref="X37:X40" si="21">M27</f>
        <v>Groningen</v>
      </c>
      <c r="Y37" s="6" t="str">
        <f>U35</f>
        <v/>
      </c>
      <c r="Z37" s="6" t="str">
        <f>V37</f>
        <v/>
      </c>
      <c r="AA37" s="6" t="str">
        <f>V39</f>
        <v/>
      </c>
      <c r="AB37" s="6" t="str">
        <f>U42</f>
        <v/>
      </c>
      <c r="AC37" s="28">
        <f t="shared" ref="AC37:AC40" si="22">SUM(Y37:AB37)</f>
        <v>0</v>
      </c>
      <c r="AD37" s="6">
        <f>SUMIF(N34:N43,X37,Q34:Q43)+SUMIF(P34:P43,X37,S34:S43)</f>
        <v>0</v>
      </c>
      <c r="AE37" s="6">
        <f>SUMIF(N34:N43,X37,S34:S43)+SUMIF(P34:P43,X37,Q34:Q43)</f>
        <v>0</v>
      </c>
      <c r="AF37" s="6">
        <f>SUMPRODUCT((N34:N43=X37)*(U34:U43=3))+SUMPRODUCT((P34:P43=X37)*(V34:V43=3))</f>
        <v>0</v>
      </c>
      <c r="AG37" s="6">
        <f>SUMPRODUCT((N34:N43=X37)*(U34:U43=1))+SUMPRODUCT((P34:P43=X37)*(V34:V43=1))</f>
        <v>0</v>
      </c>
      <c r="AH37" s="6">
        <f>SUMPRODUCT((N34:N43=X37)*(U34:U43=0))+SUMPRODUCT((P34:P43=X37)*(V34:V43=0))</f>
        <v>0</v>
      </c>
      <c r="AI37" s="29">
        <f>RANK(AC37,AC36:AC40,0)</f>
        <v>1</v>
      </c>
      <c r="AJ37" s="6">
        <f t="shared" ref="AJ37:AJ40" si="23">AD37-AE37</f>
        <v>0</v>
      </c>
    </row>
    <row r="38" spans="1:37">
      <c r="B38" s="16" t="s">
        <v>24</v>
      </c>
      <c r="C38" s="11" t="str">
        <f>B28</f>
        <v>Juventus</v>
      </c>
      <c r="D38" s="12" t="s">
        <v>7</v>
      </c>
      <c r="E38" s="13" t="str">
        <f>B29</f>
        <v>Lazio-Opende</v>
      </c>
      <c r="F38" s="14">
        <v>1</v>
      </c>
      <c r="G38" s="12" t="s">
        <v>7</v>
      </c>
      <c r="H38" s="14">
        <v>1</v>
      </c>
      <c r="I38" s="12"/>
      <c r="J38" s="6">
        <f t="shared" si="17"/>
        <v>1</v>
      </c>
      <c r="K38" s="6">
        <f t="shared" si="18"/>
        <v>1</v>
      </c>
      <c r="M38" s="10" t="s">
        <v>15</v>
      </c>
      <c r="N38" s="11" t="str">
        <f>M28</f>
        <v>Lazio-Opende</v>
      </c>
      <c r="O38" s="12" t="s">
        <v>7</v>
      </c>
      <c r="P38" s="13" t="str">
        <f>M29</f>
        <v>Juventus</v>
      </c>
      <c r="Q38" s="14"/>
      <c r="R38" s="12" t="s">
        <v>7</v>
      </c>
      <c r="S38" s="14"/>
      <c r="T38" s="12"/>
      <c r="U38" s="6" t="str">
        <f t="shared" si="19"/>
        <v/>
      </c>
      <c r="V38" s="6" t="str">
        <f t="shared" si="20"/>
        <v/>
      </c>
      <c r="X38" s="27" t="str">
        <f t="shared" si="21"/>
        <v>Lazio-Opende</v>
      </c>
      <c r="Y38" s="6" t="str">
        <f>U36</f>
        <v/>
      </c>
      <c r="Z38" s="6" t="str">
        <f>U38</f>
        <v/>
      </c>
      <c r="AA38" s="6" t="str">
        <f>V40</f>
        <v/>
      </c>
      <c r="AB38" s="6" t="str">
        <f>V42</f>
        <v/>
      </c>
      <c r="AC38" s="28">
        <f t="shared" si="22"/>
        <v>0</v>
      </c>
      <c r="AD38" s="6">
        <f>SUMIF(N34:N43,X38,Q34:Q43)+SUMIF(P34:P43,X38,S34:S43)</f>
        <v>0</v>
      </c>
      <c r="AE38" s="6">
        <f>SUMIF(N34:N43,X38,S34:S43)+SUMIF(P34:P43,X38,Q34:Q43)</f>
        <v>0</v>
      </c>
      <c r="AF38" s="6">
        <f>SUMPRODUCT((N34:N43=X38)*(U34:U43=3))+SUMPRODUCT((P34:P43=X38)*(V34:V43=3))</f>
        <v>0</v>
      </c>
      <c r="AG38" s="6">
        <f>SUMPRODUCT((N34:N43=X38)*(U34:U43=1))+SUMPRODUCT((P34:P43=X38)*(V34:V43=1))</f>
        <v>0</v>
      </c>
      <c r="AH38" s="6">
        <f>SUMPRODUCT((N34:N43=X38)*(U34:U43=0))+SUMPRODUCT((P34:P43=X38)*(V34:V43=0))</f>
        <v>0</v>
      </c>
      <c r="AI38" s="29">
        <f>RANK(AC38,AC36:AC40,0)</f>
        <v>1</v>
      </c>
      <c r="AJ38" s="6">
        <f t="shared" si="23"/>
        <v>0</v>
      </c>
    </row>
    <row r="39" spans="1:37">
      <c r="B39" s="10" t="s">
        <v>25</v>
      </c>
      <c r="C39" s="11" t="str">
        <f>B26</f>
        <v>Leicester City</v>
      </c>
      <c r="D39" s="12" t="s">
        <v>7</v>
      </c>
      <c r="E39" s="13" t="str">
        <f>B27</f>
        <v>Bayern Munchen</v>
      </c>
      <c r="F39" s="14">
        <v>4</v>
      </c>
      <c r="G39" s="12" t="s">
        <v>7</v>
      </c>
      <c r="H39" s="14">
        <v>1</v>
      </c>
      <c r="I39" s="12"/>
      <c r="J39" s="6">
        <f t="shared" si="17"/>
        <v>3</v>
      </c>
      <c r="K39" s="6">
        <f t="shared" si="18"/>
        <v>0</v>
      </c>
      <c r="M39" s="16" t="s">
        <v>17</v>
      </c>
      <c r="N39" s="11" t="str">
        <f>M26</f>
        <v>Galatasaray</v>
      </c>
      <c r="O39" s="12" t="s">
        <v>7</v>
      </c>
      <c r="P39" s="13" t="str">
        <f>M27</f>
        <v>Groningen</v>
      </c>
      <c r="Q39" s="14"/>
      <c r="R39" s="12" t="s">
        <v>7</v>
      </c>
      <c r="S39" s="14"/>
      <c r="T39" s="12"/>
      <c r="U39" s="6" t="str">
        <f t="shared" si="19"/>
        <v/>
      </c>
      <c r="V39" s="6" t="str">
        <f t="shared" si="20"/>
        <v/>
      </c>
      <c r="X39" s="27" t="str">
        <f t="shared" si="21"/>
        <v>Juventus</v>
      </c>
      <c r="Y39" s="6" t="str">
        <f>V35</f>
        <v/>
      </c>
      <c r="Z39" s="6" t="str">
        <f>V38</f>
        <v/>
      </c>
      <c r="AA39" s="6" t="str">
        <f>U41</f>
        <v/>
      </c>
      <c r="AB39" s="6" t="str">
        <f>U43</f>
        <v/>
      </c>
      <c r="AC39" s="28">
        <f t="shared" si="22"/>
        <v>0</v>
      </c>
      <c r="AD39" s="6">
        <f>SUMIF(N34:N43,X39,Q34:Q43)+SUMIF(P34:P43,X39,S34:S43)</f>
        <v>0</v>
      </c>
      <c r="AE39" s="6">
        <f>SUMIF(N34:N43,X39,S34:S43)+SUMIF(P34:P43,X39,Q34:Q43)</f>
        <v>0</v>
      </c>
      <c r="AF39" s="6">
        <f>SUMPRODUCT((N34:N43=X39)*(U34:U43=3))+SUMPRODUCT((P34:P43=X39)*(V34:V43=3))</f>
        <v>0</v>
      </c>
      <c r="AG39" s="6">
        <f>SUMPRODUCT((N34:N43=X39)*(U34:U43=1))+SUMPRODUCT((P34:P43=X39)*(V34:V43=1))</f>
        <v>0</v>
      </c>
      <c r="AH39" s="6">
        <f>SUMPRODUCT((N34:N43=X39)*(U34:U43=0))+SUMPRODUCT((P34:P43=X39)*(V34:V43=0))</f>
        <v>0</v>
      </c>
      <c r="AI39" s="29">
        <f>RANK(AC39,AC36:AC40,0)</f>
        <v>1</v>
      </c>
      <c r="AJ39" s="6">
        <f t="shared" si="23"/>
        <v>0</v>
      </c>
    </row>
    <row r="40" spans="1:37">
      <c r="B40" s="16" t="s">
        <v>26</v>
      </c>
      <c r="C40" s="11" t="str">
        <f>B30</f>
        <v>Groningen</v>
      </c>
      <c r="D40" s="12" t="s">
        <v>7</v>
      </c>
      <c r="E40" s="13" t="str">
        <f>B28</f>
        <v>Juventus</v>
      </c>
      <c r="F40" s="14">
        <v>0</v>
      </c>
      <c r="G40" s="12" t="s">
        <v>7</v>
      </c>
      <c r="H40" s="14">
        <v>1</v>
      </c>
      <c r="I40" s="12"/>
      <c r="J40" s="6">
        <f>IF(F40="","",IF(F40&gt;H40,3,IF(F40=H40,1,0)))</f>
        <v>0</v>
      </c>
      <c r="K40" s="6">
        <f>IF(H40="","",IF(H40&gt;F40,3,IF(H40=F40,1,0)))</f>
        <v>3</v>
      </c>
      <c r="M40" s="16" t="s">
        <v>21</v>
      </c>
      <c r="N40" s="11" t="str">
        <f>M30</f>
        <v>Fiorentina-Opende</v>
      </c>
      <c r="O40" s="12" t="s">
        <v>7</v>
      </c>
      <c r="P40" s="13" t="str">
        <f>M28</f>
        <v>Lazio-Opende</v>
      </c>
      <c r="Q40" s="14"/>
      <c r="R40" s="12" t="s">
        <v>7</v>
      </c>
      <c r="S40" s="14"/>
      <c r="T40" s="12"/>
      <c r="U40" s="6" t="str">
        <f>IF(Q40="","",IF(Q40&gt;S40,3,IF(Q40=S40,1,0)))</f>
        <v/>
      </c>
      <c r="V40" s="6" t="str">
        <f>IF(S40="","",IF(S40&gt;Q40,3,IF(S40=Q40,1,0)))</f>
        <v/>
      </c>
      <c r="X40" s="27" t="str">
        <f t="shared" si="21"/>
        <v>Fiorentina-Opende</v>
      </c>
      <c r="Y40" s="6" t="str">
        <f>V34</f>
        <v/>
      </c>
      <c r="Z40" s="6" t="str">
        <f>U37</f>
        <v/>
      </c>
      <c r="AA40" s="6" t="str">
        <f>U40</f>
        <v/>
      </c>
      <c r="AB40" s="6" t="str">
        <f>V43</f>
        <v/>
      </c>
      <c r="AC40" s="28">
        <f t="shared" si="22"/>
        <v>0</v>
      </c>
      <c r="AD40" s="6">
        <f>SUMIF(N34:N43,X40,Q34:Q43)+SUMIF(P34:P43,X40,S34:S43)</f>
        <v>0</v>
      </c>
      <c r="AE40" s="6">
        <f>SUMIF(N34:N43,X40,S34:S43)+SUMIF(P34:P43,X40,Q34:Q43)</f>
        <v>0</v>
      </c>
      <c r="AF40" s="6">
        <f>SUMPRODUCT((N34:N43=X40)*(U34:U43=3))+SUMPRODUCT((P34:P43=X40)*(V34:V43=3))</f>
        <v>0</v>
      </c>
      <c r="AG40" s="6">
        <f>SUMPRODUCT((N34:N43=X40)*(U34:U43=1))+SUMPRODUCT((P34:P43=X40)*(V34:V43=1))</f>
        <v>0</v>
      </c>
      <c r="AH40" s="6">
        <f>SUMPRODUCT((N34:N43=X40)*(U34:U43=0))+SUMPRODUCT((P34:P43=X40)*(V34:V43=0))</f>
        <v>0</v>
      </c>
      <c r="AI40" s="29">
        <f>RANK(AC40,AC36:AC40,0)</f>
        <v>1</v>
      </c>
      <c r="AJ40" s="6">
        <f t="shared" si="23"/>
        <v>0</v>
      </c>
    </row>
    <row r="41" spans="1:37">
      <c r="B41" s="16" t="s">
        <v>30</v>
      </c>
      <c r="C41" s="11" t="str">
        <f>B29</f>
        <v>Lazio-Opende</v>
      </c>
      <c r="D41" s="12" t="s">
        <v>7</v>
      </c>
      <c r="E41" s="13" t="str">
        <f>B26</f>
        <v>Leicester City</v>
      </c>
      <c r="F41" s="14">
        <v>0</v>
      </c>
      <c r="G41" s="12" t="s">
        <v>7</v>
      </c>
      <c r="H41" s="14">
        <v>0</v>
      </c>
      <c r="I41" s="12"/>
      <c r="J41" s="6">
        <f t="shared" ref="J41:J43" si="24">IF(F41="","",IF(F41&gt;H41,3,IF(F41=H41,1,0)))</f>
        <v>1</v>
      </c>
      <c r="K41" s="6">
        <f t="shared" ref="K41:K43" si="25">IF(H41="","",IF(H41&gt;F41,3,IF(H41=F41,1,0)))</f>
        <v>1</v>
      </c>
      <c r="M41" s="16" t="s">
        <v>22</v>
      </c>
      <c r="N41" s="11" t="str">
        <f>M29</f>
        <v>Juventus</v>
      </c>
      <c r="O41" s="12" t="s">
        <v>7</v>
      </c>
      <c r="P41" s="13" t="str">
        <f>M26</f>
        <v>Galatasaray</v>
      </c>
      <c r="Q41" s="14"/>
      <c r="R41" s="12" t="s">
        <v>7</v>
      </c>
      <c r="S41" s="14"/>
      <c r="T41" s="12"/>
      <c r="U41" s="6" t="str">
        <f t="shared" ref="U41:U43" si="26">IF(Q41="","",IF(Q41&gt;S41,3,IF(Q41=S41,1,0)))</f>
        <v/>
      </c>
      <c r="V41" s="6" t="str">
        <f t="shared" ref="V41:V43" si="27">IF(S41="","",IF(S41&gt;Q41,3,IF(S41=Q41,1,0)))</f>
        <v/>
      </c>
    </row>
    <row r="42" spans="1:37">
      <c r="B42" s="16" t="s">
        <v>32</v>
      </c>
      <c r="C42" s="11" t="str">
        <f>B27</f>
        <v>Bayern Munchen</v>
      </c>
      <c r="D42" s="12" t="s">
        <v>7</v>
      </c>
      <c r="E42" s="13" t="str">
        <f>B28</f>
        <v>Juventus</v>
      </c>
      <c r="F42" s="14">
        <v>0</v>
      </c>
      <c r="G42" s="12" t="s">
        <v>7</v>
      </c>
      <c r="H42" s="14">
        <v>0</v>
      </c>
      <c r="I42" s="12"/>
      <c r="J42" s="6">
        <f t="shared" si="24"/>
        <v>1</v>
      </c>
      <c r="K42" s="6">
        <f t="shared" si="25"/>
        <v>1</v>
      </c>
      <c r="M42" s="16" t="s">
        <v>23</v>
      </c>
      <c r="N42" s="11" t="str">
        <f>M27</f>
        <v>Groningen</v>
      </c>
      <c r="O42" s="12" t="s">
        <v>7</v>
      </c>
      <c r="P42" s="13" t="str">
        <f>M28</f>
        <v>Lazio-Opende</v>
      </c>
      <c r="Q42" s="14"/>
      <c r="R42" s="12" t="s">
        <v>7</v>
      </c>
      <c r="S42" s="14"/>
      <c r="T42" s="12"/>
      <c r="U42" s="6" t="str">
        <f t="shared" si="26"/>
        <v/>
      </c>
      <c r="V42" s="6" t="str">
        <f t="shared" si="27"/>
        <v/>
      </c>
    </row>
    <row r="43" spans="1:37">
      <c r="B43" s="10" t="s">
        <v>34</v>
      </c>
      <c r="C43" s="11" t="str">
        <f>B29</f>
        <v>Lazio-Opende</v>
      </c>
      <c r="D43" s="12" t="s">
        <v>7</v>
      </c>
      <c r="E43" s="13" t="str">
        <f>B30</f>
        <v>Groningen</v>
      </c>
      <c r="F43" s="14">
        <v>1</v>
      </c>
      <c r="G43" s="12" t="s">
        <v>7</v>
      </c>
      <c r="H43" s="14">
        <v>3</v>
      </c>
      <c r="I43" s="12"/>
      <c r="J43" s="6">
        <f t="shared" si="24"/>
        <v>0</v>
      </c>
      <c r="K43" s="6">
        <f t="shared" si="25"/>
        <v>3</v>
      </c>
      <c r="M43" s="16" t="s">
        <v>24</v>
      </c>
      <c r="N43" s="11" t="str">
        <f>M29</f>
        <v>Juventus</v>
      </c>
      <c r="O43" s="12" t="s">
        <v>7</v>
      </c>
      <c r="P43" s="13" t="str">
        <f>M30</f>
        <v>Fiorentina-Opende</v>
      </c>
      <c r="Q43" s="14"/>
      <c r="R43" s="12" t="s">
        <v>7</v>
      </c>
      <c r="S43" s="14"/>
      <c r="T43" s="12"/>
      <c r="U43" s="6" t="str">
        <f t="shared" si="26"/>
        <v/>
      </c>
      <c r="V43" s="6" t="str">
        <f t="shared" si="27"/>
        <v/>
      </c>
    </row>
    <row r="44" spans="1:37">
      <c r="D44" s="40" t="s">
        <v>27</v>
      </c>
    </row>
    <row r="45" spans="1:37">
      <c r="X45" s="35" t="s">
        <v>88</v>
      </c>
    </row>
    <row r="46" spans="1:37">
      <c r="B46" s="2" t="s">
        <v>48</v>
      </c>
      <c r="M46" s="2" t="s">
        <v>49</v>
      </c>
      <c r="N46" s="26" t="s">
        <v>27</v>
      </c>
    </row>
    <row r="47" spans="1:37">
      <c r="X47" s="37" t="str">
        <f>B46</f>
        <v>Poule D-C</v>
      </c>
      <c r="Y47" s="36" t="s">
        <v>79</v>
      </c>
      <c r="Z47" s="36" t="s">
        <v>80</v>
      </c>
      <c r="AA47" s="36" t="s">
        <v>81</v>
      </c>
      <c r="AB47" s="36" t="s">
        <v>87</v>
      </c>
      <c r="AC47" s="36" t="s">
        <v>4</v>
      </c>
      <c r="AD47" s="36" t="s">
        <v>82</v>
      </c>
      <c r="AE47" s="36" t="s">
        <v>83</v>
      </c>
      <c r="AF47" s="36" t="s">
        <v>84</v>
      </c>
      <c r="AG47" s="36" t="s">
        <v>85</v>
      </c>
      <c r="AH47" s="36" t="s">
        <v>86</v>
      </c>
      <c r="AI47" s="36" t="s">
        <v>5</v>
      </c>
      <c r="AJ47" s="36" t="s">
        <v>127</v>
      </c>
    </row>
    <row r="48" spans="1:37">
      <c r="A48" s="1">
        <v>1</v>
      </c>
      <c r="B48" s="41" t="s">
        <v>161</v>
      </c>
      <c r="C48" s="5" t="str">
        <f>VLOOKUP(B48,'Teams + teamnaam'!$AA$2:$AD$53,3,FALSE)</f>
        <v>VEV'67</v>
      </c>
      <c r="D48" s="40" t="s">
        <v>27</v>
      </c>
      <c r="M48" s="42" t="s">
        <v>98</v>
      </c>
      <c r="N48" s="5" t="str">
        <f>VLOOKUP(M48,'Teams + teamnaam'!$AA$2:$AD$53,3,FALSE)</f>
        <v>Grootegast</v>
      </c>
      <c r="O48" s="40" t="s">
        <v>27</v>
      </c>
      <c r="X48" s="27" t="str">
        <f>B48</f>
        <v>Watford</v>
      </c>
      <c r="Y48" s="6">
        <f>J56</f>
        <v>1</v>
      </c>
      <c r="Z48" s="6">
        <f>K58</f>
        <v>3</v>
      </c>
      <c r="AA48" s="6">
        <f>J61</f>
        <v>3</v>
      </c>
      <c r="AB48" s="6">
        <f>K63</f>
        <v>1</v>
      </c>
      <c r="AC48" s="28">
        <f>SUM(Y48:AB48)</f>
        <v>8</v>
      </c>
      <c r="AD48" s="6">
        <f>SUMIF(C56:C65,X48,F56:F65)+SUMIF(E56:E65,X48,H56:H65)</f>
        <v>4</v>
      </c>
      <c r="AE48" s="6">
        <f>SUMIF(C56:C65,X48,H56:H65)+SUMIF(E56:E65,X48,F56:F65)</f>
        <v>1</v>
      </c>
      <c r="AF48" s="6">
        <f>SUMPRODUCT((C56:C65=X48)*(J56:J65=3))+SUMPRODUCT((E56:E65=X48)*(K56:K65=3))</f>
        <v>2</v>
      </c>
      <c r="AG48" s="6">
        <f>SUMPRODUCT((C56:C65=X48)*(J56:J65=1))+SUMPRODUCT((E56:E65=X48)*(K56:K65=1))</f>
        <v>2</v>
      </c>
      <c r="AH48" s="6">
        <f>SUMPRODUCT((C56:C65=X48)*(J56:J65=0))+SUMPRODUCT((E56:E65=X48)*(K56:K65=0))</f>
        <v>0</v>
      </c>
      <c r="AI48" s="29">
        <f>RANK(AC48,AC48:AC52,0)</f>
        <v>2</v>
      </c>
      <c r="AJ48" s="6">
        <f>AD48-AE48</f>
        <v>3</v>
      </c>
      <c r="AK48" s="167">
        <v>2</v>
      </c>
    </row>
    <row r="49" spans="1:37">
      <c r="A49" s="1">
        <v>2</v>
      </c>
      <c r="B49" s="41" t="s">
        <v>112</v>
      </c>
      <c r="C49" s="5" t="str">
        <f>VLOOKUP(B49,'Teams + teamnaam'!$AA$2:$AD$53,3,FALSE)</f>
        <v>Grootegast</v>
      </c>
      <c r="M49" s="42" t="s">
        <v>161</v>
      </c>
      <c r="N49" s="5" t="str">
        <f>VLOOKUP(M49,'Teams + teamnaam'!$AA$2:$AD$53,3,FALSE)</f>
        <v>VEV'67</v>
      </c>
      <c r="X49" s="27" t="str">
        <f t="shared" ref="X49:X52" si="28">B49</f>
        <v>Dortmund</v>
      </c>
      <c r="Y49" s="6">
        <f>J57</f>
        <v>0</v>
      </c>
      <c r="Z49" s="6">
        <f>K59</f>
        <v>3</v>
      </c>
      <c r="AA49" s="6">
        <f>K61</f>
        <v>0</v>
      </c>
      <c r="AB49" s="6">
        <f>J64</f>
        <v>0</v>
      </c>
      <c r="AC49" s="28">
        <f t="shared" ref="AC49:AC52" si="29">SUM(Y49:AB49)</f>
        <v>3</v>
      </c>
      <c r="AD49" s="6">
        <f>SUMIF(C56:C65,X49,F56:F65)+SUMIF(E56:E65,X49,H56:H65)</f>
        <v>4</v>
      </c>
      <c r="AE49" s="6">
        <f>SUMIF(C56:C65,X49,H56:H65)+SUMIF(E56:E65,X49,F56:F65)</f>
        <v>8</v>
      </c>
      <c r="AF49" s="6">
        <f>SUMPRODUCT((C56:C65=X49)*(J56:J65=3))+SUMPRODUCT((E56:E65=X49)*(K56:K65=3))</f>
        <v>1</v>
      </c>
      <c r="AG49" s="6">
        <f>SUMPRODUCT((C56:C65=X49)*(J56:J65=1))+SUMPRODUCT((E56:E65=X49)*(K56:K65=1))</f>
        <v>0</v>
      </c>
      <c r="AH49" s="6">
        <f>SUMPRODUCT((C56:C65=X49)*(J56:J65=0))+SUMPRODUCT((E56:E65=X49)*(K56:K65=0))</f>
        <v>3</v>
      </c>
      <c r="AI49" s="29">
        <f>RANK(AC49,AC48:AC52,0)</f>
        <v>4</v>
      </c>
      <c r="AJ49" s="6">
        <f t="shared" ref="AJ49:AJ52" si="30">AD49-AE49</f>
        <v>-4</v>
      </c>
      <c r="AK49" s="167">
        <v>5</v>
      </c>
    </row>
    <row r="50" spans="1:37">
      <c r="A50" s="1">
        <v>3</v>
      </c>
      <c r="B50" s="41" t="s">
        <v>108</v>
      </c>
      <c r="C50" s="5" t="str">
        <f>VLOOKUP(B50,'Teams + teamnaam'!$AA$2:$AD$53,3,FALSE)</f>
        <v>VV Grijpskerk</v>
      </c>
      <c r="M50" s="42" t="s">
        <v>156</v>
      </c>
      <c r="N50" s="5" t="str">
        <f>VLOOKUP(M50,'Teams + teamnaam'!$AA$2:$AD$53,3,FALSE)</f>
        <v>VV Niekerk</v>
      </c>
      <c r="X50" s="27" t="str">
        <f t="shared" si="28"/>
        <v>Inter Milan</v>
      </c>
      <c r="Y50" s="6">
        <f>J58</f>
        <v>0</v>
      </c>
      <c r="Z50" s="6">
        <f>J60</f>
        <v>0</v>
      </c>
      <c r="AA50" s="6">
        <f>K62</f>
        <v>0</v>
      </c>
      <c r="AB50" s="6">
        <f>K64</f>
        <v>3</v>
      </c>
      <c r="AC50" s="28">
        <f t="shared" si="29"/>
        <v>3</v>
      </c>
      <c r="AD50" s="6">
        <f>SUMIF(C56:C65,X50,F56:F65)+SUMIF(E56:E65,X50,H56:H65)</f>
        <v>6</v>
      </c>
      <c r="AE50" s="6">
        <f>SUMIF(C56:C65,X50,H56:H65)+SUMIF(E56:E65,X50,F56:F65)</f>
        <v>7</v>
      </c>
      <c r="AF50" s="6">
        <f>SUMPRODUCT((C56:C65=X50)*(J56:J65=3))+SUMPRODUCT((E56:E65=X50)*(K56:K65=3))</f>
        <v>1</v>
      </c>
      <c r="AG50" s="6">
        <f>SUMPRODUCT((C56:C65=X50)*(J56:J65=1))+SUMPRODUCT((E56:E65=X50)*(K56:K65=1))</f>
        <v>0</v>
      </c>
      <c r="AH50" s="6">
        <f>SUMPRODUCT((C56:C65=X50)*(J56:J65=0))+SUMPRODUCT((E56:E65=X50)*(K56:K65=0))</f>
        <v>3</v>
      </c>
      <c r="AI50" s="29">
        <f>RANK(AC50,AC48:AC52,0)</f>
        <v>4</v>
      </c>
      <c r="AJ50" s="6">
        <f t="shared" si="30"/>
        <v>-1</v>
      </c>
      <c r="AK50" s="167">
        <v>4</v>
      </c>
    </row>
    <row r="51" spans="1:37">
      <c r="A51" s="1">
        <v>4</v>
      </c>
      <c r="B51" s="41" t="s">
        <v>603</v>
      </c>
      <c r="C51" s="5" t="str">
        <f>VLOOKUP(B51,'Teams + teamnaam'!$AA$2:$AD$53,3,FALSE)</f>
        <v>VV Opende</v>
      </c>
      <c r="M51" s="42" t="s">
        <v>108</v>
      </c>
      <c r="N51" s="5" t="str">
        <f>VLOOKUP(M51,'Teams + teamnaam'!$AA$2:$AD$53,3,FALSE)</f>
        <v>VV Grijpskerk</v>
      </c>
      <c r="P51" s="1" t="s">
        <v>27</v>
      </c>
      <c r="X51" s="27" t="str">
        <f t="shared" si="28"/>
        <v>Fiorentina-Opende</v>
      </c>
      <c r="Y51" s="6">
        <f>K57</f>
        <v>3</v>
      </c>
      <c r="Z51" s="6">
        <f>K60</f>
        <v>3</v>
      </c>
      <c r="AA51" s="6">
        <f>J63</f>
        <v>1</v>
      </c>
      <c r="AB51" s="6">
        <f>J65</f>
        <v>3</v>
      </c>
      <c r="AC51" s="28">
        <f t="shared" si="29"/>
        <v>10</v>
      </c>
      <c r="AD51" s="6">
        <f>SUMIF(C56:C65,X51,F56:F65)+SUMIF(E56:E65,X51,H56:H65)</f>
        <v>11</v>
      </c>
      <c r="AE51" s="6">
        <f>SUMIF(C56:C65,X51,H56:H65)+SUMIF(E56:E65,X51,F56:F65)</f>
        <v>6</v>
      </c>
      <c r="AF51" s="6">
        <f>SUMPRODUCT((C56:C65=X51)*(J56:J65=3))+SUMPRODUCT((E56:E65=X51)*(K56:K65=3))</f>
        <v>3</v>
      </c>
      <c r="AG51" s="6">
        <f>SUMPRODUCT((C56:C65=X51)*(J56:J65=1))+SUMPRODUCT((E56:E65=X51)*(K56:K65=1))</f>
        <v>1</v>
      </c>
      <c r="AH51" s="6">
        <f>SUMPRODUCT((C56:C65=X51)*(J56:J65=0))+SUMPRODUCT((E56:E65=X51)*(K56:K65=0))</f>
        <v>0</v>
      </c>
      <c r="AI51" s="29">
        <f>RANK(AC51,AC48:AC52,0)</f>
        <v>1</v>
      </c>
      <c r="AJ51" s="6">
        <f t="shared" si="30"/>
        <v>5</v>
      </c>
      <c r="AK51" s="167">
        <v>1</v>
      </c>
    </row>
    <row r="52" spans="1:37">
      <c r="A52" s="1">
        <v>5</v>
      </c>
      <c r="B52" s="41" t="s">
        <v>156</v>
      </c>
      <c r="C52" s="5" t="str">
        <f>VLOOKUP(B52,'Teams + teamnaam'!$AA$2:$AD$53,3,FALSE)</f>
        <v>VV Niekerk</v>
      </c>
      <c r="M52" s="42" t="s">
        <v>158</v>
      </c>
      <c r="N52" s="5" t="str">
        <f>VLOOKUP(M52,'Teams + teamnaam'!$AA$2:$AD$53,3,FALSE)</f>
        <v>VEV'67</v>
      </c>
      <c r="X52" s="27" t="str">
        <f t="shared" si="28"/>
        <v>Heerenveen</v>
      </c>
      <c r="Y52" s="6">
        <f>K56</f>
        <v>1</v>
      </c>
      <c r="Z52" s="6">
        <f>J59</f>
        <v>0</v>
      </c>
      <c r="AA52" s="6">
        <f>J62</f>
        <v>3</v>
      </c>
      <c r="AB52" s="6">
        <f>K65</f>
        <v>0</v>
      </c>
      <c r="AC52" s="28">
        <f t="shared" si="29"/>
        <v>4</v>
      </c>
      <c r="AD52" s="6">
        <f>SUMIF(C56:C65,X52,F56:F65)+SUMIF(E56:E65,X52,H56:H65)</f>
        <v>2</v>
      </c>
      <c r="AE52" s="6">
        <f>SUMIF(C56:C65,X52,H56:H65)+SUMIF(E56:E65,X52,F56:F65)</f>
        <v>5</v>
      </c>
      <c r="AF52" s="6">
        <f>SUMPRODUCT((C56:C65=X52)*(J56:J65=3))+SUMPRODUCT((E56:E65=X52)*(K56:K65=3))</f>
        <v>1</v>
      </c>
      <c r="AG52" s="6">
        <f>SUMPRODUCT((C56:C65=X52)*(J56:J65=1))+SUMPRODUCT((E56:E65=X52)*(K56:K65=1))</f>
        <v>1</v>
      </c>
      <c r="AH52" s="6">
        <f>SUMPRODUCT((C56:C65=X52)*(J56:J65=0))+SUMPRODUCT((E56:E65=X52)*(K56:K65=0))</f>
        <v>2</v>
      </c>
      <c r="AI52" s="29">
        <f>RANK(AC52,AC48:AC52,0)</f>
        <v>3</v>
      </c>
      <c r="AJ52" s="6">
        <f t="shared" si="30"/>
        <v>-3</v>
      </c>
      <c r="AK52" s="167">
        <v>3</v>
      </c>
    </row>
    <row r="53" spans="1:37">
      <c r="T53" s="39"/>
      <c r="U53" s="39"/>
      <c r="V53" s="39"/>
      <c r="X53" s="31"/>
      <c r="Y53" s="32"/>
      <c r="Z53" s="32"/>
      <c r="AA53" s="32"/>
      <c r="AB53" s="32"/>
      <c r="AC53" s="32"/>
      <c r="AD53" s="32"/>
      <c r="AE53" s="32"/>
      <c r="AF53" s="31"/>
      <c r="AG53" s="31"/>
      <c r="AH53" s="31"/>
    </row>
    <row r="54" spans="1:37">
      <c r="B54" s="2" t="s">
        <v>403</v>
      </c>
      <c r="M54" s="2" t="s">
        <v>404</v>
      </c>
      <c r="R54" s="40"/>
      <c r="X54" s="31"/>
      <c r="Y54" s="32"/>
      <c r="Z54" s="32"/>
      <c r="AA54" s="32"/>
      <c r="AB54" s="32"/>
      <c r="AC54" s="32"/>
      <c r="AD54" s="32"/>
      <c r="AE54" s="32"/>
      <c r="AF54" s="31"/>
      <c r="AG54" s="31"/>
      <c r="AH54" s="31"/>
    </row>
    <row r="55" spans="1:37">
      <c r="B55" s="8"/>
      <c r="C55" s="8"/>
      <c r="D55" s="38"/>
      <c r="E55" s="8"/>
      <c r="F55" s="249" t="s">
        <v>5</v>
      </c>
      <c r="G55" s="171"/>
      <c r="H55" s="171"/>
      <c r="I55" s="8"/>
      <c r="J55" s="250" t="s">
        <v>4</v>
      </c>
      <c r="K55" s="249"/>
      <c r="M55" s="8"/>
      <c r="N55" s="8"/>
      <c r="O55" s="38"/>
      <c r="P55" s="8"/>
      <c r="Q55" s="249" t="s">
        <v>5</v>
      </c>
      <c r="R55" s="171"/>
      <c r="S55" s="171"/>
      <c r="T55" s="8"/>
      <c r="U55" s="250" t="s">
        <v>4</v>
      </c>
      <c r="V55" s="249"/>
      <c r="X55" s="35" t="s">
        <v>88</v>
      </c>
      <c r="Y55" s="32"/>
      <c r="Z55" s="32"/>
      <c r="AA55" s="32"/>
      <c r="AB55" s="32"/>
      <c r="AC55" s="32"/>
      <c r="AD55" s="32"/>
      <c r="AE55" s="32"/>
      <c r="AF55" s="31"/>
      <c r="AG55" s="33"/>
      <c r="AH55" s="31"/>
    </row>
    <row r="56" spans="1:37">
      <c r="B56" s="10" t="s">
        <v>25</v>
      </c>
      <c r="C56" s="11" t="str">
        <f>B48</f>
        <v>Watford</v>
      </c>
      <c r="D56" s="12" t="s">
        <v>7</v>
      </c>
      <c r="E56" s="13" t="str">
        <f>B52</f>
        <v>Heerenveen</v>
      </c>
      <c r="F56" s="14">
        <v>0</v>
      </c>
      <c r="G56" s="12" t="s">
        <v>7</v>
      </c>
      <c r="H56" s="14">
        <v>0</v>
      </c>
      <c r="I56" s="12"/>
      <c r="J56" s="6">
        <f>IF(F56="","",IF(F56&gt;H56,3,IF(F56=H56,1,0)))</f>
        <v>1</v>
      </c>
      <c r="K56" s="6">
        <f>IF(H56="","",IF(H56&gt;F56,3,IF(H56=F56,1,0)))</f>
        <v>1</v>
      </c>
      <c r="M56" s="10" t="s">
        <v>6</v>
      </c>
      <c r="N56" s="11" t="str">
        <f>M48</f>
        <v>Bayern Munchen</v>
      </c>
      <c r="O56" s="12" t="s">
        <v>7</v>
      </c>
      <c r="P56" s="13" t="str">
        <f>M52</f>
        <v>Manchester City</v>
      </c>
      <c r="Q56" s="14"/>
      <c r="R56" s="12" t="s">
        <v>7</v>
      </c>
      <c r="S56" s="14"/>
      <c r="T56" s="12"/>
      <c r="U56" s="6" t="str">
        <f>IF(Q56="","",IF(Q56&gt;S56,3,IF(Q56=S56,1,0)))</f>
        <v/>
      </c>
      <c r="V56" s="6" t="str">
        <f>IF(S56="","",IF(S56&gt;Q56,3,IF(S56=Q56,1,0)))</f>
        <v/>
      </c>
      <c r="X56" s="31"/>
      <c r="Y56" s="34"/>
      <c r="Z56" s="34"/>
      <c r="AA56" s="34"/>
      <c r="AB56" s="34"/>
      <c r="AC56" s="34"/>
      <c r="AD56" s="34"/>
      <c r="AE56" s="34"/>
      <c r="AF56" s="34"/>
      <c r="AG56" s="34"/>
      <c r="AH56" s="34"/>
    </row>
    <row r="57" spans="1:37">
      <c r="B57" s="16" t="s">
        <v>26</v>
      </c>
      <c r="C57" s="11" t="str">
        <f>B49</f>
        <v>Dortmund</v>
      </c>
      <c r="D57" s="12" t="s">
        <v>7</v>
      </c>
      <c r="E57" s="13" t="str">
        <f>B51</f>
        <v>Fiorentina-Opende</v>
      </c>
      <c r="F57" s="14">
        <v>2</v>
      </c>
      <c r="G57" s="12" t="s">
        <v>7</v>
      </c>
      <c r="H57" s="14">
        <v>4</v>
      </c>
      <c r="I57" s="12"/>
      <c r="J57" s="6">
        <f t="shared" ref="J57:J61" si="31">IF(F57="","",IF(F57&gt;H57,3,IF(F57=H57,1,0)))</f>
        <v>0</v>
      </c>
      <c r="K57" s="6">
        <f t="shared" ref="K57:K61" si="32">IF(H57="","",IF(H57&gt;F57,3,IF(H57=F57,1,0)))</f>
        <v>3</v>
      </c>
      <c r="M57" s="16" t="s">
        <v>9</v>
      </c>
      <c r="N57" s="11" t="str">
        <f>M49</f>
        <v>Watford</v>
      </c>
      <c r="O57" s="12" t="s">
        <v>7</v>
      </c>
      <c r="P57" s="13" t="str">
        <f>M51</f>
        <v>Inter Milan</v>
      </c>
      <c r="Q57" s="14"/>
      <c r="R57" s="12" t="s">
        <v>7</v>
      </c>
      <c r="S57" s="14"/>
      <c r="T57" s="12"/>
      <c r="U57" s="6" t="str">
        <f t="shared" ref="U57:U61" si="33">IF(Q57="","",IF(Q57&gt;S57,3,IF(Q57=S57,1,0)))</f>
        <v/>
      </c>
      <c r="V57" s="6" t="str">
        <f t="shared" ref="V57:V61" si="34">IF(S57="","",IF(S57&gt;Q57,3,IF(S57=Q57,1,0)))</f>
        <v/>
      </c>
      <c r="X57" s="37" t="str">
        <f>M46</f>
        <v>Poule D-CC</v>
      </c>
      <c r="Y57" s="36" t="s">
        <v>79</v>
      </c>
      <c r="Z57" s="36" t="s">
        <v>80</v>
      </c>
      <c r="AA57" s="36" t="s">
        <v>81</v>
      </c>
      <c r="AB57" s="36" t="s">
        <v>87</v>
      </c>
      <c r="AC57" s="36" t="s">
        <v>4</v>
      </c>
      <c r="AD57" s="36" t="s">
        <v>82</v>
      </c>
      <c r="AE57" s="36" t="s">
        <v>83</v>
      </c>
      <c r="AF57" s="36" t="s">
        <v>84</v>
      </c>
      <c r="AG57" s="36" t="s">
        <v>85</v>
      </c>
      <c r="AH57" s="36" t="s">
        <v>86</v>
      </c>
      <c r="AI57" s="36" t="s">
        <v>5</v>
      </c>
      <c r="AJ57" s="36" t="s">
        <v>127</v>
      </c>
    </row>
    <row r="58" spans="1:37">
      <c r="B58" s="16" t="s">
        <v>30</v>
      </c>
      <c r="C58" s="11" t="str">
        <f>B50</f>
        <v>Inter Milan</v>
      </c>
      <c r="D58" s="12" t="s">
        <v>7</v>
      </c>
      <c r="E58" s="13" t="str">
        <f>B48</f>
        <v>Watford</v>
      </c>
      <c r="F58" s="14">
        <v>0</v>
      </c>
      <c r="G58" s="17" t="s">
        <v>7</v>
      </c>
      <c r="H58" s="14">
        <v>1</v>
      </c>
      <c r="I58" s="12"/>
      <c r="J58" s="6">
        <f t="shared" si="31"/>
        <v>0</v>
      </c>
      <c r="K58" s="6">
        <f t="shared" si="32"/>
        <v>3</v>
      </c>
      <c r="M58" s="16" t="s">
        <v>11</v>
      </c>
      <c r="N58" s="11" t="str">
        <f>M50</f>
        <v>Heerenveen</v>
      </c>
      <c r="O58" s="12" t="s">
        <v>7</v>
      </c>
      <c r="P58" s="13" t="str">
        <f>M48</f>
        <v>Bayern Munchen</v>
      </c>
      <c r="Q58" s="14"/>
      <c r="R58" s="17" t="s">
        <v>7</v>
      </c>
      <c r="S58" s="14"/>
      <c r="T58" s="12"/>
      <c r="U58" s="6" t="str">
        <f t="shared" si="33"/>
        <v/>
      </c>
      <c r="V58" s="6" t="str">
        <f t="shared" si="34"/>
        <v/>
      </c>
      <c r="X58" s="27" t="str">
        <f>M48</f>
        <v>Bayern Munchen</v>
      </c>
      <c r="Y58" s="6" t="str">
        <f>U56</f>
        <v/>
      </c>
      <c r="Z58" s="6" t="str">
        <f>V58</f>
        <v/>
      </c>
      <c r="AA58" s="6" t="str">
        <f>U61</f>
        <v/>
      </c>
      <c r="AB58" s="6" t="str">
        <f>V63</f>
        <v/>
      </c>
      <c r="AC58" s="28">
        <f>SUM(Y58:AB58)</f>
        <v>0</v>
      </c>
      <c r="AD58" s="6">
        <f>SUMIF(N56:N65,X58,Q56:Q65)+SUMIF(P56:P65,X58,S56:S65)</f>
        <v>0</v>
      </c>
      <c r="AE58" s="6">
        <f>SUMIF(N56:N65,X58,S56:S65)+SUMIF(P56:P65,X58,Q56:Q65)</f>
        <v>0</v>
      </c>
      <c r="AF58" s="6">
        <f>SUMPRODUCT((N56:N65=X58)*(U56:U65=3))+SUMPRODUCT((P56:P65=X58)*(V56:V65=3))</f>
        <v>0</v>
      </c>
      <c r="AG58" s="6">
        <f>SUMPRODUCT((N56:N65=X58)*(U56:U65=1))+SUMPRODUCT((P56:P65=X58)*(V56:V65=1))</f>
        <v>0</v>
      </c>
      <c r="AH58" s="6">
        <f>SUMPRODUCT((N56:N65=X58)*(U56:U65=0))+SUMPRODUCT((P56:P65=X58)*(V56:V65=0))</f>
        <v>0</v>
      </c>
      <c r="AI58" s="29">
        <f>RANK(AC58,AC58:AC62,0)</f>
        <v>1</v>
      </c>
      <c r="AJ58" s="6">
        <f>AD58-AE58</f>
        <v>0</v>
      </c>
    </row>
    <row r="59" spans="1:37">
      <c r="B59" s="16" t="s">
        <v>32</v>
      </c>
      <c r="C59" s="11" t="str">
        <f>B52</f>
        <v>Heerenveen</v>
      </c>
      <c r="D59" s="12" t="s">
        <v>7</v>
      </c>
      <c r="E59" s="13" t="str">
        <f>B49</f>
        <v>Dortmund</v>
      </c>
      <c r="F59" s="14">
        <v>0</v>
      </c>
      <c r="G59" s="12" t="s">
        <v>7</v>
      </c>
      <c r="H59" s="14">
        <v>2</v>
      </c>
      <c r="I59" s="12"/>
      <c r="J59" s="6">
        <f t="shared" si="31"/>
        <v>0</v>
      </c>
      <c r="K59" s="6">
        <f t="shared" si="32"/>
        <v>3</v>
      </c>
      <c r="M59" s="16" t="s">
        <v>13</v>
      </c>
      <c r="N59" s="11" t="str">
        <f>M52</f>
        <v>Manchester City</v>
      </c>
      <c r="O59" s="12" t="s">
        <v>7</v>
      </c>
      <c r="P59" s="13" t="str">
        <f>M49</f>
        <v>Watford</v>
      </c>
      <c r="Q59" s="14"/>
      <c r="R59" s="12" t="s">
        <v>7</v>
      </c>
      <c r="S59" s="14"/>
      <c r="T59" s="12"/>
      <c r="U59" s="6" t="str">
        <f t="shared" si="33"/>
        <v/>
      </c>
      <c r="V59" s="6" t="str">
        <f t="shared" si="34"/>
        <v/>
      </c>
      <c r="X59" s="27" t="str">
        <f t="shared" ref="X59:X62" si="35">M49</f>
        <v>Watford</v>
      </c>
      <c r="Y59" s="6" t="str">
        <f>U57</f>
        <v/>
      </c>
      <c r="Z59" s="6" t="str">
        <f>V59</f>
        <v/>
      </c>
      <c r="AA59" s="6" t="str">
        <f>V61</f>
        <v/>
      </c>
      <c r="AB59" s="6" t="str">
        <f>U64</f>
        <v/>
      </c>
      <c r="AC59" s="28">
        <f t="shared" ref="AC59:AC62" si="36">SUM(Y59:AB59)</f>
        <v>0</v>
      </c>
      <c r="AD59" s="6">
        <f>SUMIF(N56:N65,X59,Q56:Q65)+SUMIF(P56:P65,X59,S56:S65)</f>
        <v>0</v>
      </c>
      <c r="AE59" s="6">
        <f>SUMIF(N56:N65,X59,S56:S65)+SUMIF(P56:P65,X59,Q56:Q65)</f>
        <v>0</v>
      </c>
      <c r="AF59" s="6">
        <f>SUMPRODUCT((N56:N65=X59)*(U56:U65=3))+SUMPRODUCT((P56:P65=X59)*(V56:V65=3))</f>
        <v>0</v>
      </c>
      <c r="AG59" s="6">
        <f>SUMPRODUCT((N56:N65=X59)*(U56:U65=1))+SUMPRODUCT((P56:P65=X59)*(V56:V65=1))</f>
        <v>0</v>
      </c>
      <c r="AH59" s="6">
        <f>SUMPRODUCT((N56:N65=X59)*(U56:U65=0))+SUMPRODUCT((P56:P65=X59)*(V56:V65=0))</f>
        <v>0</v>
      </c>
      <c r="AI59" s="29">
        <f>RANK(AC59,AC58:AC62,0)</f>
        <v>1</v>
      </c>
      <c r="AJ59" s="6">
        <f t="shared" ref="AJ59:AJ62" si="37">AD59-AE59</f>
        <v>0</v>
      </c>
    </row>
    <row r="60" spans="1:37">
      <c r="B60" s="10" t="s">
        <v>34</v>
      </c>
      <c r="C60" s="11" t="str">
        <f>B50</f>
        <v>Inter Milan</v>
      </c>
      <c r="D60" s="12" t="s">
        <v>7</v>
      </c>
      <c r="E60" s="13" t="str">
        <f>B51</f>
        <v>Fiorentina-Opende</v>
      </c>
      <c r="F60" s="14">
        <v>3</v>
      </c>
      <c r="G60" s="12" t="s">
        <v>7</v>
      </c>
      <c r="H60" s="14">
        <v>4</v>
      </c>
      <c r="I60" s="12"/>
      <c r="J60" s="6">
        <f t="shared" si="31"/>
        <v>0</v>
      </c>
      <c r="K60" s="6">
        <f t="shared" si="32"/>
        <v>3</v>
      </c>
      <c r="M60" s="10" t="s">
        <v>15</v>
      </c>
      <c r="N60" s="11" t="str">
        <f>M50</f>
        <v>Heerenveen</v>
      </c>
      <c r="O60" s="12" t="s">
        <v>7</v>
      </c>
      <c r="P60" s="13" t="str">
        <f>M51</f>
        <v>Inter Milan</v>
      </c>
      <c r="Q60" s="14"/>
      <c r="R60" s="12" t="s">
        <v>7</v>
      </c>
      <c r="S60" s="14"/>
      <c r="T60" s="12"/>
      <c r="U60" s="6" t="str">
        <f t="shared" si="33"/>
        <v/>
      </c>
      <c r="V60" s="6" t="str">
        <f t="shared" si="34"/>
        <v/>
      </c>
      <c r="X60" s="27" t="str">
        <f t="shared" si="35"/>
        <v>Heerenveen</v>
      </c>
      <c r="Y60" s="6" t="str">
        <f>U58</f>
        <v/>
      </c>
      <c r="Z60" s="6" t="str">
        <f>U60</f>
        <v/>
      </c>
      <c r="AA60" s="6" t="str">
        <f>V62</f>
        <v/>
      </c>
      <c r="AB60" s="6" t="str">
        <f>V64</f>
        <v/>
      </c>
      <c r="AC60" s="28">
        <f t="shared" si="36"/>
        <v>0</v>
      </c>
      <c r="AD60" s="6">
        <f>SUMIF(N56:N65,X60,Q56:Q65)+SUMIF(P56:P65,X60,S56:S65)</f>
        <v>0</v>
      </c>
      <c r="AE60" s="6">
        <f>SUMIF(N56:N65,X60,S56:S65)+SUMIF(P56:P65,X60,Q56:Q65)</f>
        <v>0</v>
      </c>
      <c r="AF60" s="6">
        <f>SUMPRODUCT((N56:N65=X60)*(U56:U65=3))+SUMPRODUCT((P56:P65=X60)*(V56:V65=3))</f>
        <v>0</v>
      </c>
      <c r="AG60" s="6">
        <f>SUMPRODUCT((N56:N65=X60)*(U56:U65=1))+SUMPRODUCT((P56:P65=X60)*(V56:V65=1))</f>
        <v>0</v>
      </c>
      <c r="AH60" s="6">
        <f>SUMPRODUCT((N56:N65=X60)*(U56:U65=0))+SUMPRODUCT((P56:P65=X60)*(V56:V65=0))</f>
        <v>0</v>
      </c>
      <c r="AI60" s="29">
        <f>RANK(AC60,AC58:AC62,0)</f>
        <v>1</v>
      </c>
      <c r="AJ60" s="6">
        <f t="shared" si="37"/>
        <v>0</v>
      </c>
    </row>
    <row r="61" spans="1:37">
      <c r="B61" s="16" t="s">
        <v>8</v>
      </c>
      <c r="C61" s="11" t="str">
        <f>B48</f>
        <v>Watford</v>
      </c>
      <c r="D61" s="12" t="s">
        <v>7</v>
      </c>
      <c r="E61" s="13" t="str">
        <f>B49</f>
        <v>Dortmund</v>
      </c>
      <c r="F61" s="14">
        <v>2</v>
      </c>
      <c r="G61" s="12" t="s">
        <v>7</v>
      </c>
      <c r="H61" s="14">
        <v>0</v>
      </c>
      <c r="I61" s="12"/>
      <c r="J61" s="6">
        <f t="shared" si="31"/>
        <v>3</v>
      </c>
      <c r="K61" s="6">
        <f t="shared" si="32"/>
        <v>0</v>
      </c>
      <c r="M61" s="16" t="s">
        <v>17</v>
      </c>
      <c r="N61" s="11" t="str">
        <f>M48</f>
        <v>Bayern Munchen</v>
      </c>
      <c r="O61" s="12" t="s">
        <v>7</v>
      </c>
      <c r="P61" s="13" t="str">
        <f>M49</f>
        <v>Watford</v>
      </c>
      <c r="Q61" s="14"/>
      <c r="R61" s="12" t="s">
        <v>7</v>
      </c>
      <c r="S61" s="14"/>
      <c r="T61" s="12"/>
      <c r="U61" s="6" t="str">
        <f t="shared" si="33"/>
        <v/>
      </c>
      <c r="V61" s="6" t="str">
        <f t="shared" si="34"/>
        <v/>
      </c>
      <c r="X61" s="27" t="str">
        <f t="shared" si="35"/>
        <v>Inter Milan</v>
      </c>
      <c r="Y61" s="6" t="str">
        <f>V57</f>
        <v/>
      </c>
      <c r="Z61" s="6" t="str">
        <f>V60</f>
        <v/>
      </c>
      <c r="AA61" s="6" t="str">
        <f>U63</f>
        <v/>
      </c>
      <c r="AB61" s="6" t="str">
        <f>U65</f>
        <v/>
      </c>
      <c r="AC61" s="28">
        <f t="shared" si="36"/>
        <v>0</v>
      </c>
      <c r="AD61" s="6">
        <f>SUMIF(N56:N65,X61,Q56:Q65)+SUMIF(P56:P65,X61,S56:S65)</f>
        <v>0</v>
      </c>
      <c r="AE61" s="6">
        <f>SUMIF(N56:N65,X61,S56:S65)+SUMIF(P56:P65,X61,Q56:Q65)</f>
        <v>0</v>
      </c>
      <c r="AF61" s="6">
        <f>SUMPRODUCT((N56:N65=X61)*(U56:U65=3))+SUMPRODUCT((P56:P65=X61)*(V56:V65=3))</f>
        <v>0</v>
      </c>
      <c r="AG61" s="6">
        <f>SUMPRODUCT((N56:N65=X61)*(U56:U65=1))+SUMPRODUCT((P56:P65=X61)*(V56:V65=1))</f>
        <v>0</v>
      </c>
      <c r="AH61" s="6">
        <f>SUMPRODUCT((N56:N65=X61)*(U56:U65=0))+SUMPRODUCT((P56:P65=X61)*(V56:V65=0))</f>
        <v>0</v>
      </c>
      <c r="AI61" s="29">
        <f>RANK(AC61,AC58:AC62,0)</f>
        <v>1</v>
      </c>
      <c r="AJ61" s="6">
        <f t="shared" si="37"/>
        <v>0</v>
      </c>
    </row>
    <row r="62" spans="1:37">
      <c r="B62" s="16" t="s">
        <v>10</v>
      </c>
      <c r="C62" s="11" t="str">
        <f>B52</f>
        <v>Heerenveen</v>
      </c>
      <c r="D62" s="12" t="s">
        <v>7</v>
      </c>
      <c r="E62" s="13" t="str">
        <f>B50</f>
        <v>Inter Milan</v>
      </c>
      <c r="F62" s="14">
        <v>2</v>
      </c>
      <c r="G62" s="12" t="s">
        <v>7</v>
      </c>
      <c r="H62" s="14">
        <v>1</v>
      </c>
      <c r="I62" s="12"/>
      <c r="J62" s="6">
        <f>IF(F62="","",IF(F62&gt;H62,3,IF(F62=H62,1,0)))</f>
        <v>3</v>
      </c>
      <c r="K62" s="6">
        <f>IF(H62="","",IF(H62&gt;F62,3,IF(H62=F62,1,0)))</f>
        <v>0</v>
      </c>
      <c r="M62" s="16" t="s">
        <v>21</v>
      </c>
      <c r="N62" s="11" t="str">
        <f>M52</f>
        <v>Manchester City</v>
      </c>
      <c r="O62" s="12" t="s">
        <v>7</v>
      </c>
      <c r="P62" s="13" t="str">
        <f>M50</f>
        <v>Heerenveen</v>
      </c>
      <c r="Q62" s="14"/>
      <c r="R62" s="12" t="s">
        <v>7</v>
      </c>
      <c r="S62" s="14"/>
      <c r="T62" s="12"/>
      <c r="U62" s="6" t="str">
        <f>IF(Q62="","",IF(Q62&gt;S62,3,IF(Q62=S62,1,0)))</f>
        <v/>
      </c>
      <c r="V62" s="6" t="str">
        <f>IF(S62="","",IF(S62&gt;Q62,3,IF(S62=Q62,1,0)))</f>
        <v/>
      </c>
      <c r="X62" s="27" t="str">
        <f t="shared" si="35"/>
        <v>Manchester City</v>
      </c>
      <c r="Y62" s="6" t="str">
        <f>V56</f>
        <v/>
      </c>
      <c r="Z62" s="6" t="str">
        <f>U59</f>
        <v/>
      </c>
      <c r="AA62" s="6" t="str">
        <f>U62</f>
        <v/>
      </c>
      <c r="AB62" s="6" t="str">
        <f>V65</f>
        <v/>
      </c>
      <c r="AC62" s="28">
        <f t="shared" si="36"/>
        <v>0</v>
      </c>
      <c r="AD62" s="6">
        <f>SUMIF(N56:N65,X62,Q56:Q65)+SUMIF(P56:P65,X62,S56:S65)</f>
        <v>0</v>
      </c>
      <c r="AE62" s="6">
        <f>SUMIF(N56:N65,X62,S56:S65)+SUMIF(P56:P65,X62,Q56:Q65)</f>
        <v>0</v>
      </c>
      <c r="AF62" s="6">
        <f>SUMPRODUCT((N56:N65=X62)*(U56:U65=3))+SUMPRODUCT((P56:P65=X62)*(V56:V65=3))</f>
        <v>0</v>
      </c>
      <c r="AG62" s="6">
        <f>SUMPRODUCT((N56:N65=X62)*(U56:U65=1))+SUMPRODUCT((P56:P65=X62)*(V56:V65=1))</f>
        <v>0</v>
      </c>
      <c r="AH62" s="6">
        <f>SUMPRODUCT((N56:N65=X62)*(U56:U65=0))+SUMPRODUCT((P56:P65=X62)*(V56:V65=0))</f>
        <v>0</v>
      </c>
      <c r="AI62" s="29">
        <f>RANK(AC62,AC58:AC62,0)</f>
        <v>1</v>
      </c>
      <c r="AJ62" s="6">
        <f t="shared" si="37"/>
        <v>0</v>
      </c>
    </row>
    <row r="63" spans="1:37">
      <c r="B63" s="16" t="s">
        <v>12</v>
      </c>
      <c r="C63" s="11" t="str">
        <f>B51</f>
        <v>Fiorentina-Opende</v>
      </c>
      <c r="D63" s="12" t="s">
        <v>7</v>
      </c>
      <c r="E63" s="13" t="str">
        <f>B48</f>
        <v>Watford</v>
      </c>
      <c r="F63" s="14">
        <v>1</v>
      </c>
      <c r="G63" s="12" t="s">
        <v>7</v>
      </c>
      <c r="H63" s="14">
        <v>1</v>
      </c>
      <c r="I63" s="12"/>
      <c r="J63" s="6">
        <f t="shared" ref="J63:J65" si="38">IF(F63="","",IF(F63&gt;H63,3,IF(F63=H63,1,0)))</f>
        <v>1</v>
      </c>
      <c r="K63" s="6">
        <f t="shared" ref="K63:K65" si="39">IF(H63="","",IF(H63&gt;F63,3,IF(H63=F63,1,0)))</f>
        <v>1</v>
      </c>
      <c r="M63" s="16" t="s">
        <v>22</v>
      </c>
      <c r="N63" s="11" t="str">
        <f>M51</f>
        <v>Inter Milan</v>
      </c>
      <c r="O63" s="12" t="s">
        <v>7</v>
      </c>
      <c r="P63" s="13" t="str">
        <f>M48</f>
        <v>Bayern Munchen</v>
      </c>
      <c r="Q63" s="14"/>
      <c r="R63" s="12" t="s">
        <v>7</v>
      </c>
      <c r="S63" s="14"/>
      <c r="T63" s="12"/>
      <c r="U63" s="6" t="str">
        <f t="shared" ref="U63:U65" si="40">IF(Q63="","",IF(Q63&gt;S63,3,IF(Q63=S63,1,0)))</f>
        <v/>
      </c>
      <c r="V63" s="6" t="str">
        <f t="shared" ref="V63:V65" si="41">IF(S63="","",IF(S63&gt;Q63,3,IF(S63=Q63,1,0)))</f>
        <v/>
      </c>
    </row>
    <row r="64" spans="1:37">
      <c r="B64" s="16" t="s">
        <v>14</v>
      </c>
      <c r="C64" s="11" t="str">
        <f>B49</f>
        <v>Dortmund</v>
      </c>
      <c r="D64" s="12" t="s">
        <v>7</v>
      </c>
      <c r="E64" s="13" t="str">
        <f>B50</f>
        <v>Inter Milan</v>
      </c>
      <c r="F64" s="14">
        <v>0</v>
      </c>
      <c r="G64" s="12" t="s">
        <v>7</v>
      </c>
      <c r="H64" s="14">
        <v>2</v>
      </c>
      <c r="I64" s="12"/>
      <c r="J64" s="6">
        <f t="shared" si="38"/>
        <v>0</v>
      </c>
      <c r="K64" s="6">
        <f t="shared" si="39"/>
        <v>3</v>
      </c>
      <c r="M64" s="16" t="s">
        <v>23</v>
      </c>
      <c r="N64" s="11" t="str">
        <f>M49</f>
        <v>Watford</v>
      </c>
      <c r="O64" s="12" t="s">
        <v>7</v>
      </c>
      <c r="P64" s="13" t="str">
        <f>M50</f>
        <v>Heerenveen</v>
      </c>
      <c r="Q64" s="14"/>
      <c r="R64" s="12" t="s">
        <v>7</v>
      </c>
      <c r="S64" s="14"/>
      <c r="T64" s="12"/>
      <c r="U64" s="6" t="str">
        <f t="shared" si="40"/>
        <v/>
      </c>
      <c r="V64" s="6" t="str">
        <f t="shared" si="41"/>
        <v/>
      </c>
    </row>
    <row r="65" spans="1:36">
      <c r="B65" s="16" t="s">
        <v>16</v>
      </c>
      <c r="C65" s="11" t="str">
        <f>B51</f>
        <v>Fiorentina-Opende</v>
      </c>
      <c r="D65" s="12" t="s">
        <v>7</v>
      </c>
      <c r="E65" s="13" t="str">
        <f>B52</f>
        <v>Heerenveen</v>
      </c>
      <c r="F65" s="14">
        <v>2</v>
      </c>
      <c r="G65" s="12" t="s">
        <v>7</v>
      </c>
      <c r="H65" s="14">
        <v>0</v>
      </c>
      <c r="I65" s="12"/>
      <c r="J65" s="6">
        <f t="shared" si="38"/>
        <v>3</v>
      </c>
      <c r="K65" s="6">
        <f t="shared" si="39"/>
        <v>0</v>
      </c>
      <c r="M65" s="16" t="s">
        <v>24</v>
      </c>
      <c r="N65" s="11" t="str">
        <f>M51</f>
        <v>Inter Milan</v>
      </c>
      <c r="O65" s="12" t="s">
        <v>7</v>
      </c>
      <c r="P65" s="13" t="str">
        <f>M52</f>
        <v>Manchester City</v>
      </c>
      <c r="Q65" s="14"/>
      <c r="R65" s="12" t="s">
        <v>7</v>
      </c>
      <c r="S65" s="14"/>
      <c r="T65" s="12"/>
      <c r="U65" s="6" t="str">
        <f t="shared" si="40"/>
        <v/>
      </c>
      <c r="V65" s="6" t="str">
        <f t="shared" si="41"/>
        <v/>
      </c>
    </row>
    <row r="67" spans="1:36">
      <c r="X67" s="35" t="s">
        <v>88</v>
      </c>
    </row>
    <row r="68" spans="1:36">
      <c r="B68" s="2" t="s">
        <v>50</v>
      </c>
      <c r="M68" s="2" t="s">
        <v>51</v>
      </c>
      <c r="N68" s="26" t="s">
        <v>27</v>
      </c>
    </row>
    <row r="69" spans="1:36">
      <c r="X69" s="37" t="str">
        <f>B68</f>
        <v>Poule D-D</v>
      </c>
      <c r="Y69" s="36" t="s">
        <v>79</v>
      </c>
      <c r="Z69" s="36" t="s">
        <v>80</v>
      </c>
      <c r="AA69" s="36" t="s">
        <v>81</v>
      </c>
      <c r="AB69" s="36" t="s">
        <v>87</v>
      </c>
      <c r="AC69" s="36" t="s">
        <v>4</v>
      </c>
      <c r="AD69" s="36" t="s">
        <v>82</v>
      </c>
      <c r="AE69" s="36" t="s">
        <v>83</v>
      </c>
      <c r="AF69" s="36" t="s">
        <v>84</v>
      </c>
      <c r="AG69" s="36" t="s">
        <v>85</v>
      </c>
      <c r="AH69" s="36" t="s">
        <v>86</v>
      </c>
      <c r="AI69" s="36" t="s">
        <v>5</v>
      </c>
      <c r="AJ69" s="36" t="s">
        <v>127</v>
      </c>
    </row>
    <row r="70" spans="1:36">
      <c r="A70" s="1">
        <v>1</v>
      </c>
      <c r="B70" s="41" t="s">
        <v>158</v>
      </c>
      <c r="C70" s="5" t="str">
        <f>VLOOKUP(B70,'Teams + teamnaam'!$AA$2:$AD$53,3,FALSE)</f>
        <v>VEV'67</v>
      </c>
      <c r="D70" s="40" t="s">
        <v>27</v>
      </c>
      <c r="M70" s="42" t="s">
        <v>112</v>
      </c>
      <c r="N70" s="5" t="str">
        <f>VLOOKUP(M70,'Teams + teamnaam'!$AA$2:$AD$53,3,FALSE)</f>
        <v>Grootegast</v>
      </c>
      <c r="O70" s="40" t="s">
        <v>27</v>
      </c>
      <c r="X70" s="27" t="str">
        <f>B70</f>
        <v>Manchester City</v>
      </c>
      <c r="Y70" s="6">
        <f>J78</f>
        <v>3</v>
      </c>
      <c r="Z70" s="6">
        <f>K80</f>
        <v>3</v>
      </c>
      <c r="AA70" s="6">
        <f>J83</f>
        <v>3</v>
      </c>
      <c r="AB70" s="6">
        <f>K85</f>
        <v>3</v>
      </c>
      <c r="AC70" s="28">
        <f>SUM(Y70:AB70)</f>
        <v>12</v>
      </c>
      <c r="AD70" s="6">
        <f>SUMIF(C78:C87,X70,F78:F87)+SUMIF(E78:E87,X70,H78:H87)</f>
        <v>18</v>
      </c>
      <c r="AE70" s="6">
        <f>SUMIF(C78:C87,X70,H78:H87)+SUMIF(E78:E87,X70,F78:F87)</f>
        <v>0</v>
      </c>
      <c r="AF70" s="6">
        <f>SUMPRODUCT((C78:C87=X70)*(J78:J87=3))+SUMPRODUCT((E78:E87=X70)*(K78:K87=3))</f>
        <v>4</v>
      </c>
      <c r="AG70" s="6">
        <f>SUMPRODUCT((C78:C87=X70)*(J78:J87=1))+SUMPRODUCT((E78:E87=X70)*(K78:K87=1))</f>
        <v>0</v>
      </c>
      <c r="AH70" s="6">
        <f>SUMPRODUCT((C78:C87=X70)*(J78:J87=0))+SUMPRODUCT((E78:E87=X70)*(K78:K87=0))</f>
        <v>0</v>
      </c>
      <c r="AI70" s="29">
        <f>RANK(AC70,AC70:AC74,0)</f>
        <v>1</v>
      </c>
      <c r="AJ70" s="6">
        <f>AD70-AE70</f>
        <v>18</v>
      </c>
    </row>
    <row r="71" spans="1:36">
      <c r="A71" s="1">
        <v>2</v>
      </c>
      <c r="B71" s="41" t="s">
        <v>99</v>
      </c>
      <c r="C71" s="5" t="str">
        <f>VLOOKUP(B71,'Teams + teamnaam'!$AA$2:$AD$53,3,FALSE)</f>
        <v>SV Marum</v>
      </c>
      <c r="M71" s="42" t="s">
        <v>99</v>
      </c>
      <c r="N71" s="5" t="str">
        <f>VLOOKUP(M71,'Teams + teamnaam'!$AA$2:$AD$53,3,FALSE)</f>
        <v>SV Marum</v>
      </c>
      <c r="X71" s="27" t="str">
        <f t="shared" ref="X71:X74" si="42">B71</f>
        <v>Real Madrid</v>
      </c>
      <c r="Y71" s="6">
        <f>J79</f>
        <v>3</v>
      </c>
      <c r="Z71" s="6">
        <f>K81</f>
        <v>1</v>
      </c>
      <c r="AA71" s="6">
        <f>K83</f>
        <v>0</v>
      </c>
      <c r="AB71" s="6">
        <f>J86</f>
        <v>3</v>
      </c>
      <c r="AC71" s="28">
        <f t="shared" ref="AC71:AC74" si="43">SUM(Y71:AB71)</f>
        <v>7</v>
      </c>
      <c r="AD71" s="6">
        <f>SUMIF(C78:C87,X71,F78:F87)+SUMIF(E78:E87,X71,H78:H87)</f>
        <v>4</v>
      </c>
      <c r="AE71" s="6">
        <f>SUMIF(C78:C87,X71,H78:H87)+SUMIF(E78:E87,X71,F78:F87)</f>
        <v>8</v>
      </c>
      <c r="AF71" s="6">
        <f>SUMPRODUCT((C78:C87=X71)*(J78:J87=3))+SUMPRODUCT((E78:E87=X71)*(K78:K87=3))</f>
        <v>2</v>
      </c>
      <c r="AG71" s="6">
        <f>SUMPRODUCT((C78:C87=X71)*(J78:J87=1))+SUMPRODUCT((E78:E87=X71)*(K78:K87=1))</f>
        <v>1</v>
      </c>
      <c r="AH71" s="6">
        <f>SUMPRODUCT((C78:C87=X71)*(J78:J87=0))+SUMPRODUCT((E78:E87=X71)*(K78:K87=0))</f>
        <v>1</v>
      </c>
      <c r="AI71" s="29">
        <f>RANK(AC71,AC70:AC74,0)</f>
        <v>2</v>
      </c>
      <c r="AJ71" s="6">
        <f t="shared" ref="AJ71:AJ74" si="44">AD71-AE71</f>
        <v>-4</v>
      </c>
    </row>
    <row r="72" spans="1:36">
      <c r="A72" s="1">
        <v>3</v>
      </c>
      <c r="B72" s="41" t="s">
        <v>113</v>
      </c>
      <c r="C72" s="5" t="str">
        <f>VLOOKUP(B72,'Teams + teamnaam'!$AA$2:$AD$53,3,FALSE)</f>
        <v>VV Niekerk</v>
      </c>
      <c r="M72" s="42" t="s">
        <v>113</v>
      </c>
      <c r="N72" s="5" t="str">
        <f>VLOOKUP(M72,'Teams + teamnaam'!$AA$2:$AD$53,3,FALSE)</f>
        <v>VV Niekerk</v>
      </c>
      <c r="X72" s="27" t="str">
        <f t="shared" si="42"/>
        <v>AZ</v>
      </c>
      <c r="Y72" s="6">
        <f>J80</f>
        <v>0</v>
      </c>
      <c r="Z72" s="6">
        <f>J82</f>
        <v>3</v>
      </c>
      <c r="AA72" s="6">
        <f>K84</f>
        <v>3</v>
      </c>
      <c r="AB72" s="6">
        <f>K86</f>
        <v>0</v>
      </c>
      <c r="AC72" s="28">
        <f t="shared" si="43"/>
        <v>6</v>
      </c>
      <c r="AD72" s="6">
        <f>SUMIF(C78:C87,X72,F78:F87)+SUMIF(E78:E87,X72,H78:H87)</f>
        <v>5</v>
      </c>
      <c r="AE72" s="6">
        <f>SUMIF(C78:C87,X72,H78:H87)+SUMIF(E78:E87,X72,F78:F87)</f>
        <v>8</v>
      </c>
      <c r="AF72" s="6">
        <f>SUMPRODUCT((C78:C87=X72)*(J78:J87=3))+SUMPRODUCT((E78:E87=X72)*(K78:K87=3))</f>
        <v>2</v>
      </c>
      <c r="AG72" s="6">
        <f>SUMPRODUCT((C78:C87=X72)*(J78:J87=1))+SUMPRODUCT((E78:E87=X72)*(K78:K87=1))</f>
        <v>0</v>
      </c>
      <c r="AH72" s="6">
        <f>SUMPRODUCT((C78:C87=X72)*(J78:J87=0))+SUMPRODUCT((E78:E87=X72)*(K78:K87=0))</f>
        <v>2</v>
      </c>
      <c r="AI72" s="29">
        <f>RANK(AC72,AC70:AC74,0)</f>
        <v>3</v>
      </c>
      <c r="AJ72" s="6">
        <f t="shared" si="44"/>
        <v>-3</v>
      </c>
    </row>
    <row r="73" spans="1:36">
      <c r="A73" s="1">
        <v>4</v>
      </c>
      <c r="B73" s="41" t="s">
        <v>119</v>
      </c>
      <c r="C73" s="5" t="str">
        <f>VLOOKUP(B73,'Teams + teamnaam'!$AA$2:$AD$53,3,FALSE)</f>
        <v>VV westerkwartier</v>
      </c>
      <c r="M73" s="42" t="s">
        <v>606</v>
      </c>
      <c r="N73" s="5" t="s">
        <v>607</v>
      </c>
      <c r="P73" s="1" t="s">
        <v>27</v>
      </c>
      <c r="X73" s="27" t="str">
        <f t="shared" si="42"/>
        <v>PSG</v>
      </c>
      <c r="Y73" s="6">
        <f>K79</f>
        <v>0</v>
      </c>
      <c r="Z73" s="6">
        <f>K82</f>
        <v>0</v>
      </c>
      <c r="AA73" s="6">
        <f>J85</f>
        <v>0</v>
      </c>
      <c r="AB73" s="6">
        <f>J87</f>
        <v>0</v>
      </c>
      <c r="AC73" s="28">
        <f t="shared" si="43"/>
        <v>0</v>
      </c>
      <c r="AD73" s="6">
        <f>SUMIF(C78:C87,X73,F78:F87)+SUMIF(E78:E87,X73,H78:H87)</f>
        <v>0</v>
      </c>
      <c r="AE73" s="6">
        <f>SUMIF(C78:C87,X73,H78:H87)+SUMIF(E78:E87,X73,F78:F87)</f>
        <v>9</v>
      </c>
      <c r="AF73" s="6">
        <f>SUMPRODUCT((C78:C87=X73)*(J78:J87=3))+SUMPRODUCT((E78:E87=X73)*(K78:K87=3))</f>
        <v>0</v>
      </c>
      <c r="AG73" s="6">
        <f>SUMPRODUCT((C78:C87=X73)*(J78:J87=1))+SUMPRODUCT((E78:E87=X73)*(K78:K87=1))</f>
        <v>0</v>
      </c>
      <c r="AH73" s="6">
        <f>SUMPRODUCT((C78:C87=X73)*(J78:J87=0))+SUMPRODUCT((E78:E87=X73)*(K78:K87=0))</f>
        <v>4</v>
      </c>
      <c r="AI73" s="29">
        <f>RANK(AC73,AC70:AC74,0)</f>
        <v>5</v>
      </c>
      <c r="AJ73" s="6">
        <f t="shared" si="44"/>
        <v>-9</v>
      </c>
    </row>
    <row r="74" spans="1:36">
      <c r="A74" s="1">
        <v>5</v>
      </c>
      <c r="B74" s="41" t="s">
        <v>606</v>
      </c>
      <c r="C74" s="5" t="s">
        <v>607</v>
      </c>
      <c r="M74" s="42" t="s">
        <v>101</v>
      </c>
      <c r="N74" s="5" t="str">
        <f>VLOOKUP(M74,'Teams + teamnaam'!$AA$2:$AD$53,3,FALSE)</f>
        <v>VEV'67</v>
      </c>
      <c r="X74" s="27" t="str">
        <f t="shared" si="42"/>
        <v>Fenerbahce</v>
      </c>
      <c r="Y74" s="6">
        <f>K78</f>
        <v>0</v>
      </c>
      <c r="Z74" s="6">
        <f>J81</f>
        <v>1</v>
      </c>
      <c r="AA74" s="6">
        <f>J84</f>
        <v>0</v>
      </c>
      <c r="AB74" s="6">
        <f>K87</f>
        <v>3</v>
      </c>
      <c r="AC74" s="28">
        <f t="shared" si="43"/>
        <v>4</v>
      </c>
      <c r="AD74" s="6">
        <f>SUMIF(C78:C87,X74,F78:F87)+SUMIF(E78:E87,X74,H78:H87)</f>
        <v>4</v>
      </c>
      <c r="AE74" s="6">
        <f>SUMIF(C78:C87,X74,H78:H87)+SUMIF(E78:E87,X74,F78:F87)</f>
        <v>6</v>
      </c>
      <c r="AF74" s="6">
        <f>SUMPRODUCT((C78:C87=X74)*(J78:J87=3))+SUMPRODUCT((E78:E87=X74)*(K78:K87=3))</f>
        <v>1</v>
      </c>
      <c r="AG74" s="6">
        <f>SUMPRODUCT((C78:C87=X74)*(J78:J87=1))+SUMPRODUCT((E78:E87=X74)*(K78:K87=1))</f>
        <v>1</v>
      </c>
      <c r="AH74" s="6">
        <f>SUMPRODUCT((C78:C87=X74)*(J78:J87=0))+SUMPRODUCT((E78:E87=X74)*(K78:K87=0))</f>
        <v>2</v>
      </c>
      <c r="AI74" s="29">
        <f>RANK(AC74,AC70:AC74,0)</f>
        <v>4</v>
      </c>
      <c r="AJ74" s="6">
        <f t="shared" si="44"/>
        <v>-2</v>
      </c>
    </row>
    <row r="75" spans="1:36">
      <c r="T75" s="39"/>
      <c r="U75" s="39"/>
      <c r="V75" s="39"/>
      <c r="X75" s="31"/>
      <c r="Y75" s="32"/>
      <c r="Z75" s="32"/>
      <c r="AA75" s="32"/>
      <c r="AB75" s="32"/>
      <c r="AC75" s="32"/>
      <c r="AD75" s="32"/>
      <c r="AE75" s="32"/>
      <c r="AF75" s="31"/>
      <c r="AG75" s="31"/>
      <c r="AH75" s="31"/>
    </row>
    <row r="76" spans="1:36">
      <c r="B76" s="2" t="s">
        <v>405</v>
      </c>
      <c r="M76" s="2" t="s">
        <v>406</v>
      </c>
      <c r="R76" s="40"/>
      <c r="X76" s="31"/>
      <c r="Y76" s="32"/>
      <c r="Z76" s="32"/>
      <c r="AA76" s="32"/>
      <c r="AB76" s="32"/>
      <c r="AC76" s="32"/>
      <c r="AD76" s="32"/>
      <c r="AE76" s="32"/>
      <c r="AF76" s="31"/>
      <c r="AG76" s="31"/>
      <c r="AH76" s="31"/>
    </row>
    <row r="77" spans="1:36">
      <c r="B77" s="8"/>
      <c r="C77" s="8"/>
      <c r="D77" s="38"/>
      <c r="E77" s="8"/>
      <c r="F77" s="249" t="s">
        <v>5</v>
      </c>
      <c r="G77" s="171"/>
      <c r="H77" s="171"/>
      <c r="I77" s="8"/>
      <c r="J77" s="250" t="s">
        <v>4</v>
      </c>
      <c r="K77" s="249"/>
      <c r="M77" s="8"/>
      <c r="N77" s="8"/>
      <c r="O77" s="38"/>
      <c r="P77" s="8"/>
      <c r="Q77" s="249" t="s">
        <v>5</v>
      </c>
      <c r="R77" s="171"/>
      <c r="S77" s="171"/>
      <c r="T77" s="8"/>
      <c r="U77" s="250" t="s">
        <v>4</v>
      </c>
      <c r="V77" s="249"/>
      <c r="X77" s="35" t="s">
        <v>88</v>
      </c>
      <c r="Y77" s="32"/>
      <c r="Z77" s="32"/>
      <c r="AA77" s="32"/>
      <c r="AB77" s="32"/>
      <c r="AC77" s="32"/>
      <c r="AD77" s="32"/>
      <c r="AE77" s="32"/>
      <c r="AF77" s="31"/>
      <c r="AG77" s="33"/>
      <c r="AH77" s="31"/>
    </row>
    <row r="78" spans="1:36">
      <c r="B78" s="10" t="s">
        <v>6</v>
      </c>
      <c r="C78" s="11" t="str">
        <f>B70</f>
        <v>Manchester City</v>
      </c>
      <c r="D78" s="12" t="s">
        <v>7</v>
      </c>
      <c r="E78" s="13" t="str">
        <f>B74</f>
        <v>Fenerbahce</v>
      </c>
      <c r="F78" s="14">
        <v>3</v>
      </c>
      <c r="G78" s="12" t="s">
        <v>7</v>
      </c>
      <c r="H78" s="14">
        <v>0</v>
      </c>
      <c r="I78" s="12"/>
      <c r="J78" s="6">
        <f>IF(F78="","",IF(F78&gt;H78,3,IF(F78=H78,1,0)))</f>
        <v>3</v>
      </c>
      <c r="K78" s="6">
        <f>IF(H78="","",IF(H78&gt;F78,3,IF(H78=F78,1,0)))</f>
        <v>0</v>
      </c>
      <c r="M78" s="10" t="s">
        <v>382</v>
      </c>
      <c r="N78" s="11" t="str">
        <f>M70</f>
        <v>Dortmund</v>
      </c>
      <c r="O78" s="12" t="s">
        <v>7</v>
      </c>
      <c r="P78" s="13" t="str">
        <f>M74</f>
        <v>Liverpool</v>
      </c>
      <c r="Q78" s="14"/>
      <c r="R78" s="12" t="s">
        <v>7</v>
      </c>
      <c r="S78" s="14"/>
      <c r="T78" s="12"/>
      <c r="U78" s="6" t="str">
        <f>IF(Q78="","",IF(Q78&gt;S78,3,IF(Q78=S78,1,0)))</f>
        <v/>
      </c>
      <c r="V78" s="6" t="str">
        <f>IF(S78="","",IF(S78&gt;Q78,3,IF(S78=Q78,1,0)))</f>
        <v/>
      </c>
      <c r="X78" s="31"/>
      <c r="Y78" s="34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1:36">
      <c r="B79" s="16" t="s">
        <v>9</v>
      </c>
      <c r="C79" s="11" t="str">
        <f>B71</f>
        <v>Real Madrid</v>
      </c>
      <c r="D79" s="12" t="s">
        <v>7</v>
      </c>
      <c r="E79" s="13" t="str">
        <f>B73</f>
        <v>PSG</v>
      </c>
      <c r="F79" s="14">
        <v>1</v>
      </c>
      <c r="G79" s="12" t="s">
        <v>7</v>
      </c>
      <c r="H79" s="14">
        <v>0</v>
      </c>
      <c r="I79" s="12"/>
      <c r="J79" s="6">
        <f t="shared" ref="J79:J83" si="45">IF(F79="","",IF(F79&gt;H79,3,IF(F79=H79,1,0)))</f>
        <v>3</v>
      </c>
      <c r="K79" s="6">
        <f t="shared" ref="K79:K83" si="46">IF(H79="","",IF(H79&gt;F79,3,IF(H79=F79,1,0)))</f>
        <v>0</v>
      </c>
      <c r="M79" s="16" t="s">
        <v>383</v>
      </c>
      <c r="N79" s="11" t="str">
        <f>M71</f>
        <v>Real Madrid</v>
      </c>
      <c r="O79" s="12" t="s">
        <v>7</v>
      </c>
      <c r="P79" s="13" t="str">
        <f>M73</f>
        <v>Fenerbahce</v>
      </c>
      <c r="Q79" s="14"/>
      <c r="R79" s="12" t="s">
        <v>7</v>
      </c>
      <c r="S79" s="14"/>
      <c r="T79" s="12"/>
      <c r="U79" s="6" t="str">
        <f t="shared" ref="U79:U83" si="47">IF(Q79="","",IF(Q79&gt;S79,3,IF(Q79=S79,1,0)))</f>
        <v/>
      </c>
      <c r="V79" s="6" t="str">
        <f t="shared" ref="V79:V83" si="48">IF(S79="","",IF(S79&gt;Q79,3,IF(S79=Q79,1,0)))</f>
        <v/>
      </c>
      <c r="X79" s="37" t="str">
        <f>M68</f>
        <v>Poule D-DD</v>
      </c>
      <c r="Y79" s="36" t="s">
        <v>79</v>
      </c>
      <c r="Z79" s="36" t="s">
        <v>80</v>
      </c>
      <c r="AA79" s="36" t="s">
        <v>81</v>
      </c>
      <c r="AB79" s="36" t="s">
        <v>87</v>
      </c>
      <c r="AC79" s="36" t="s">
        <v>4</v>
      </c>
      <c r="AD79" s="36" t="s">
        <v>82</v>
      </c>
      <c r="AE79" s="36" t="s">
        <v>83</v>
      </c>
      <c r="AF79" s="36" t="s">
        <v>84</v>
      </c>
      <c r="AG79" s="36" t="s">
        <v>85</v>
      </c>
      <c r="AH79" s="36" t="s">
        <v>86</v>
      </c>
      <c r="AI79" s="36" t="s">
        <v>5</v>
      </c>
      <c r="AJ79" s="36" t="s">
        <v>127</v>
      </c>
    </row>
    <row r="80" spans="1:36">
      <c r="B80" s="16" t="s">
        <v>11</v>
      </c>
      <c r="C80" s="11" t="str">
        <f>B72</f>
        <v>AZ</v>
      </c>
      <c r="D80" s="12" t="s">
        <v>7</v>
      </c>
      <c r="E80" s="13" t="str">
        <f>B70</f>
        <v>Manchester City</v>
      </c>
      <c r="F80" s="14">
        <v>0</v>
      </c>
      <c r="G80" s="17" t="s">
        <v>7</v>
      </c>
      <c r="H80" s="14">
        <v>5</v>
      </c>
      <c r="I80" s="12"/>
      <c r="J80" s="6">
        <f t="shared" si="45"/>
        <v>0</v>
      </c>
      <c r="K80" s="6">
        <f t="shared" si="46"/>
        <v>3</v>
      </c>
      <c r="M80" s="16" t="s">
        <v>384</v>
      </c>
      <c r="N80" s="11" t="str">
        <f>M72</f>
        <v>AZ</v>
      </c>
      <c r="O80" s="12" t="s">
        <v>7</v>
      </c>
      <c r="P80" s="13" t="str">
        <f>M70</f>
        <v>Dortmund</v>
      </c>
      <c r="Q80" s="14"/>
      <c r="R80" s="17" t="s">
        <v>7</v>
      </c>
      <c r="S80" s="14"/>
      <c r="T80" s="12"/>
      <c r="U80" s="6" t="str">
        <f t="shared" si="47"/>
        <v/>
      </c>
      <c r="V80" s="6" t="str">
        <f t="shared" si="48"/>
        <v/>
      </c>
      <c r="X80" s="27" t="str">
        <f>M70</f>
        <v>Dortmund</v>
      </c>
      <c r="Y80" s="6" t="str">
        <f>U78</f>
        <v/>
      </c>
      <c r="Z80" s="6" t="str">
        <f>V80</f>
        <v/>
      </c>
      <c r="AA80" s="6" t="str">
        <f>U83</f>
        <v/>
      </c>
      <c r="AB80" s="6" t="str">
        <f>V85</f>
        <v/>
      </c>
      <c r="AC80" s="28">
        <f>SUM(Y80:AB80)</f>
        <v>0</v>
      </c>
      <c r="AD80" s="6">
        <f>SUMIF(N78:N87,X80,Q78:Q87)+SUMIF(P78:P87,X80,S78:S87)</f>
        <v>0</v>
      </c>
      <c r="AE80" s="6">
        <f>SUMIF(N78:N87,X80,S78:S87)+SUMIF(P78:P87,X80,Q78:Q87)</f>
        <v>0</v>
      </c>
      <c r="AF80" s="6">
        <f>SUMPRODUCT((N78:N87=X80)*(U78:U87=3))+SUMPRODUCT((P78:P87=X80)*(V78:V87=3))</f>
        <v>0</v>
      </c>
      <c r="AG80" s="6">
        <f>SUMPRODUCT((N78:N87=X80)*(U78:U87=1))+SUMPRODUCT((P78:P87=X80)*(V78:V87=1))</f>
        <v>0</v>
      </c>
      <c r="AH80" s="6">
        <f>SUMPRODUCT((N78:N87=X80)*(U78:U87=0))+SUMPRODUCT((P78:P87=X80)*(V78:V87=0))</f>
        <v>0</v>
      </c>
      <c r="AI80" s="29">
        <f>RANK(AC80,AC80:AC84,0)</f>
        <v>1</v>
      </c>
      <c r="AJ80" s="6">
        <f>AD80-AE80</f>
        <v>0</v>
      </c>
    </row>
    <row r="81" spans="1:36">
      <c r="B81" s="16" t="s">
        <v>13</v>
      </c>
      <c r="C81" s="11" t="str">
        <f>B74</f>
        <v>Fenerbahce</v>
      </c>
      <c r="D81" s="12" t="s">
        <v>7</v>
      </c>
      <c r="E81" s="13" t="str">
        <f>B71</f>
        <v>Real Madrid</v>
      </c>
      <c r="F81" s="14">
        <v>1</v>
      </c>
      <c r="G81" s="12" t="s">
        <v>7</v>
      </c>
      <c r="H81" s="14">
        <v>1</v>
      </c>
      <c r="I81" s="12"/>
      <c r="J81" s="6">
        <f t="shared" si="45"/>
        <v>1</v>
      </c>
      <c r="K81" s="6">
        <f t="shared" si="46"/>
        <v>1</v>
      </c>
      <c r="M81" s="10" t="s">
        <v>385</v>
      </c>
      <c r="N81" s="11" t="str">
        <f>M74</f>
        <v>Liverpool</v>
      </c>
      <c r="O81" s="12" t="s">
        <v>7</v>
      </c>
      <c r="P81" s="13" t="str">
        <f>M71</f>
        <v>Real Madrid</v>
      </c>
      <c r="Q81" s="14"/>
      <c r="R81" s="12" t="s">
        <v>7</v>
      </c>
      <c r="S81" s="14"/>
      <c r="T81" s="12"/>
      <c r="U81" s="6" t="str">
        <f t="shared" si="47"/>
        <v/>
      </c>
      <c r="V81" s="6" t="str">
        <f t="shared" si="48"/>
        <v/>
      </c>
      <c r="X81" s="27" t="str">
        <f t="shared" ref="X81:X84" si="49">M71</f>
        <v>Real Madrid</v>
      </c>
      <c r="Y81" s="6" t="str">
        <f>U79</f>
        <v/>
      </c>
      <c r="Z81" s="6" t="str">
        <f>V81</f>
        <v/>
      </c>
      <c r="AA81" s="6" t="str">
        <f>V83</f>
        <v/>
      </c>
      <c r="AB81" s="6" t="str">
        <f>U86</f>
        <v/>
      </c>
      <c r="AC81" s="28">
        <f t="shared" ref="AC81:AC84" si="50">SUM(Y81:AB81)</f>
        <v>0</v>
      </c>
      <c r="AD81" s="6">
        <f>SUMIF(N78:N87,X81,Q78:Q87)+SUMIF(P78:P87,X81,S78:S87)</f>
        <v>0</v>
      </c>
      <c r="AE81" s="6">
        <f>SUMIF(N78:N87,X81,S78:S87)+SUMIF(P78:P87,X81,Q78:Q87)</f>
        <v>0</v>
      </c>
      <c r="AF81" s="6">
        <f>SUMPRODUCT((N78:N87=X81)*(U78:U87=3))+SUMPRODUCT((P78:P87=X81)*(V78:V87=3))</f>
        <v>0</v>
      </c>
      <c r="AG81" s="6">
        <f>SUMPRODUCT((N78:N87=X81)*(U78:U87=1))+SUMPRODUCT((P78:P87=X81)*(V78:V87=1))</f>
        <v>0</v>
      </c>
      <c r="AH81" s="6">
        <f>SUMPRODUCT((N78:N87=X81)*(U78:U87=0))+SUMPRODUCT((P78:P87=X81)*(V78:V87=0))</f>
        <v>0</v>
      </c>
      <c r="AI81" s="29">
        <f>RANK(AC81,AC80:AC84,0)</f>
        <v>1</v>
      </c>
      <c r="AJ81" s="6">
        <f t="shared" ref="AJ81:AJ84" si="51">AD81-AE81</f>
        <v>0</v>
      </c>
    </row>
    <row r="82" spans="1:36">
      <c r="B82" s="10" t="s">
        <v>15</v>
      </c>
      <c r="C82" s="11" t="str">
        <f>B72</f>
        <v>AZ</v>
      </c>
      <c r="D82" s="12" t="s">
        <v>7</v>
      </c>
      <c r="E82" s="13" t="str">
        <f>B73</f>
        <v>PSG</v>
      </c>
      <c r="F82" s="14">
        <v>2</v>
      </c>
      <c r="G82" s="12" t="s">
        <v>7</v>
      </c>
      <c r="H82" s="14">
        <v>0</v>
      </c>
      <c r="I82" s="12"/>
      <c r="J82" s="6">
        <f t="shared" si="45"/>
        <v>3</v>
      </c>
      <c r="K82" s="6">
        <f t="shared" si="46"/>
        <v>0</v>
      </c>
      <c r="M82" s="16" t="s">
        <v>386</v>
      </c>
      <c r="N82" s="11" t="str">
        <f>M72</f>
        <v>AZ</v>
      </c>
      <c r="O82" s="12" t="s">
        <v>7</v>
      </c>
      <c r="P82" s="13" t="str">
        <f>M73</f>
        <v>Fenerbahce</v>
      </c>
      <c r="Q82" s="14"/>
      <c r="R82" s="12" t="s">
        <v>7</v>
      </c>
      <c r="S82" s="14"/>
      <c r="T82" s="12"/>
      <c r="U82" s="6" t="str">
        <f t="shared" si="47"/>
        <v/>
      </c>
      <c r="V82" s="6" t="str">
        <f t="shared" si="48"/>
        <v/>
      </c>
      <c r="X82" s="27" t="str">
        <f t="shared" si="49"/>
        <v>AZ</v>
      </c>
      <c r="Y82" s="6" t="str">
        <f>U80</f>
        <v/>
      </c>
      <c r="Z82" s="6" t="str">
        <f>U82</f>
        <v/>
      </c>
      <c r="AA82" s="6" t="str">
        <f>V84</f>
        <v/>
      </c>
      <c r="AB82" s="6" t="str">
        <f>V86</f>
        <v/>
      </c>
      <c r="AC82" s="28">
        <f t="shared" si="50"/>
        <v>0</v>
      </c>
      <c r="AD82" s="6">
        <f>SUMIF(N78:N87,X82,Q78:Q87)+SUMIF(P78:P87,X82,S78:S87)</f>
        <v>0</v>
      </c>
      <c r="AE82" s="6">
        <f>SUMIF(N78:N87,X82,S78:S87)+SUMIF(P78:P87,X82,Q78:Q87)</f>
        <v>0</v>
      </c>
      <c r="AF82" s="6">
        <f>SUMPRODUCT((N78:N87=X82)*(U78:U87=3))+SUMPRODUCT((P78:P87=X82)*(V78:V87=3))</f>
        <v>0</v>
      </c>
      <c r="AG82" s="6">
        <f>SUMPRODUCT((N78:N87=X82)*(U78:U87=1))+SUMPRODUCT((P78:P87=X82)*(V78:V87=1))</f>
        <v>0</v>
      </c>
      <c r="AH82" s="6">
        <f>SUMPRODUCT((N78:N87=X82)*(U78:U87=0))+SUMPRODUCT((P78:P87=X82)*(V78:V87=0))</f>
        <v>0</v>
      </c>
      <c r="AI82" s="29">
        <f>RANK(AC82,AC80:AC84,0)</f>
        <v>1</v>
      </c>
      <c r="AJ82" s="6">
        <f t="shared" si="51"/>
        <v>0</v>
      </c>
    </row>
    <row r="83" spans="1:36">
      <c r="B83" s="16" t="s">
        <v>17</v>
      </c>
      <c r="C83" s="11" t="str">
        <f>B70</f>
        <v>Manchester City</v>
      </c>
      <c r="D83" s="12" t="s">
        <v>7</v>
      </c>
      <c r="E83" s="13" t="str">
        <f>B71</f>
        <v>Real Madrid</v>
      </c>
      <c r="F83" s="14">
        <v>6</v>
      </c>
      <c r="G83" s="12" t="s">
        <v>7</v>
      </c>
      <c r="H83" s="14">
        <v>0</v>
      </c>
      <c r="I83" s="12"/>
      <c r="J83" s="6">
        <f t="shared" si="45"/>
        <v>3</v>
      </c>
      <c r="K83" s="6">
        <f t="shared" si="46"/>
        <v>0</v>
      </c>
      <c r="M83" s="16" t="s">
        <v>387</v>
      </c>
      <c r="N83" s="11" t="str">
        <f>M70</f>
        <v>Dortmund</v>
      </c>
      <c r="O83" s="12" t="s">
        <v>7</v>
      </c>
      <c r="P83" s="13" t="str">
        <f>M71</f>
        <v>Real Madrid</v>
      </c>
      <c r="Q83" s="14"/>
      <c r="R83" s="12" t="s">
        <v>7</v>
      </c>
      <c r="S83" s="14"/>
      <c r="T83" s="12"/>
      <c r="U83" s="6" t="str">
        <f t="shared" si="47"/>
        <v/>
      </c>
      <c r="V83" s="6" t="str">
        <f t="shared" si="48"/>
        <v/>
      </c>
      <c r="X83" s="27" t="str">
        <f t="shared" si="49"/>
        <v>Fenerbahce</v>
      </c>
      <c r="Y83" s="6" t="str">
        <f>V79</f>
        <v/>
      </c>
      <c r="Z83" s="6" t="str">
        <f>V82</f>
        <v/>
      </c>
      <c r="AA83" s="6" t="str">
        <f>U85</f>
        <v/>
      </c>
      <c r="AB83" s="6" t="str">
        <f>U87</f>
        <v/>
      </c>
      <c r="AC83" s="28">
        <f t="shared" si="50"/>
        <v>0</v>
      </c>
      <c r="AD83" s="6">
        <f>SUMIF(N78:N87,X83,Q78:Q87)+SUMIF(P78:P87,X83,S78:S87)</f>
        <v>0</v>
      </c>
      <c r="AE83" s="6">
        <f>SUMIF(N78:N87,X83,S78:S87)+SUMIF(P78:P87,X83,Q78:Q87)</f>
        <v>0</v>
      </c>
      <c r="AF83" s="6">
        <f>SUMPRODUCT((N78:N87=X83)*(U78:U87=3))+SUMPRODUCT((P78:P87=X83)*(V78:V87=3))</f>
        <v>0</v>
      </c>
      <c r="AG83" s="6">
        <f>SUMPRODUCT((N78:N87=X83)*(U78:U87=1))+SUMPRODUCT((P78:P87=X83)*(V78:V87=1))</f>
        <v>0</v>
      </c>
      <c r="AH83" s="6">
        <f>SUMPRODUCT((N78:N87=X83)*(U78:U87=0))+SUMPRODUCT((P78:P87=X83)*(V78:V87=0))</f>
        <v>0</v>
      </c>
      <c r="AI83" s="29">
        <f>RANK(AC83,AC80:AC84,0)</f>
        <v>1</v>
      </c>
      <c r="AJ83" s="6">
        <f t="shared" si="51"/>
        <v>0</v>
      </c>
    </row>
    <row r="84" spans="1:36">
      <c r="B84" s="16" t="s">
        <v>21</v>
      </c>
      <c r="C84" s="11" t="str">
        <f>B74</f>
        <v>Fenerbahce</v>
      </c>
      <c r="D84" s="12" t="s">
        <v>7</v>
      </c>
      <c r="E84" s="13" t="str">
        <f>B72</f>
        <v>AZ</v>
      </c>
      <c r="F84" s="14">
        <v>1</v>
      </c>
      <c r="G84" s="12" t="s">
        <v>7</v>
      </c>
      <c r="H84" s="14">
        <v>2</v>
      </c>
      <c r="I84" s="12"/>
      <c r="J84" s="6">
        <f>IF(F84="","",IF(F84&gt;H84,3,IF(F84=H84,1,0)))</f>
        <v>0</v>
      </c>
      <c r="K84" s="6">
        <f>IF(H84="","",IF(H84&gt;F84,3,IF(H84=F84,1,0)))</f>
        <v>3</v>
      </c>
      <c r="M84" s="59" t="s">
        <v>388</v>
      </c>
      <c r="N84" s="11" t="str">
        <f>M74</f>
        <v>Liverpool</v>
      </c>
      <c r="O84" s="12" t="s">
        <v>7</v>
      </c>
      <c r="P84" s="13" t="str">
        <f>M72</f>
        <v>AZ</v>
      </c>
      <c r="Q84" s="14"/>
      <c r="R84" s="12" t="s">
        <v>7</v>
      </c>
      <c r="S84" s="14"/>
      <c r="T84" s="12"/>
      <c r="U84" s="6" t="str">
        <f>IF(Q84="","",IF(Q84&gt;S84,3,IF(Q84=S84,1,0)))</f>
        <v/>
      </c>
      <c r="V84" s="6" t="str">
        <f>IF(S84="","",IF(S84&gt;Q84,3,IF(S84=Q84,1,0)))</f>
        <v/>
      </c>
      <c r="X84" s="27" t="str">
        <f t="shared" si="49"/>
        <v>Liverpool</v>
      </c>
      <c r="Y84" s="6" t="str">
        <f>V78</f>
        <v/>
      </c>
      <c r="Z84" s="6" t="str">
        <f>U81</f>
        <v/>
      </c>
      <c r="AA84" s="6" t="str">
        <f>U84</f>
        <v/>
      </c>
      <c r="AB84" s="6" t="str">
        <f>V87</f>
        <v/>
      </c>
      <c r="AC84" s="28">
        <f t="shared" si="50"/>
        <v>0</v>
      </c>
      <c r="AD84" s="6">
        <f>SUMIF(N78:N87,X84,Q78:Q87)+SUMIF(P78:P87,X84,S78:S87)</f>
        <v>0</v>
      </c>
      <c r="AE84" s="6">
        <f>SUMIF(N78:N87,X84,S78:S87)+SUMIF(P78:P87,X84,Q78:Q87)</f>
        <v>0</v>
      </c>
      <c r="AF84" s="6">
        <f>SUMPRODUCT((N78:N87=X84)*(U78:U87=3))+SUMPRODUCT((P78:P87=X84)*(V78:V87=3))</f>
        <v>0</v>
      </c>
      <c r="AG84" s="6">
        <f>SUMPRODUCT((N78:N87=X84)*(U78:U87=1))+SUMPRODUCT((P78:P87=X84)*(V78:V87=1))</f>
        <v>0</v>
      </c>
      <c r="AH84" s="6">
        <f>SUMPRODUCT((N78:N87=X84)*(U78:U87=0))+SUMPRODUCT((P78:P87=X84)*(V78:V87=0))</f>
        <v>0</v>
      </c>
      <c r="AI84" s="29">
        <f>RANK(AC84,AC80:AC84,0)</f>
        <v>1</v>
      </c>
      <c r="AJ84" s="6">
        <f t="shared" si="51"/>
        <v>0</v>
      </c>
    </row>
    <row r="85" spans="1:36">
      <c r="B85" s="16" t="s">
        <v>22</v>
      </c>
      <c r="C85" s="11" t="str">
        <f>B73</f>
        <v>PSG</v>
      </c>
      <c r="D85" s="12" t="s">
        <v>7</v>
      </c>
      <c r="E85" s="13" t="str">
        <f>B70</f>
        <v>Manchester City</v>
      </c>
      <c r="F85" s="14">
        <v>0</v>
      </c>
      <c r="G85" s="12" t="s">
        <v>7</v>
      </c>
      <c r="H85" s="14">
        <v>4</v>
      </c>
      <c r="I85" s="12"/>
      <c r="J85" s="6">
        <f t="shared" ref="J85:J87" si="52">IF(F85="","",IF(F85&gt;H85,3,IF(F85=H85,1,0)))</f>
        <v>0</v>
      </c>
      <c r="K85" s="6">
        <f t="shared" ref="K85:K87" si="53">IF(H85="","",IF(H85&gt;F85,3,IF(H85=F85,1,0)))</f>
        <v>3</v>
      </c>
      <c r="M85" s="16" t="s">
        <v>389</v>
      </c>
      <c r="N85" s="11" t="str">
        <f>M73</f>
        <v>Fenerbahce</v>
      </c>
      <c r="O85" s="12" t="s">
        <v>7</v>
      </c>
      <c r="P85" s="13" t="str">
        <f>M70</f>
        <v>Dortmund</v>
      </c>
      <c r="Q85" s="14"/>
      <c r="R85" s="12" t="s">
        <v>7</v>
      </c>
      <c r="S85" s="14"/>
      <c r="T85" s="12"/>
      <c r="U85" s="6" t="str">
        <f t="shared" ref="U85:U87" si="54">IF(Q85="","",IF(Q85&gt;S85,3,IF(Q85=S85,1,0)))</f>
        <v/>
      </c>
      <c r="V85" s="6" t="str">
        <f t="shared" ref="V85:V87" si="55">IF(S85="","",IF(S85&gt;Q85,3,IF(S85=Q85,1,0)))</f>
        <v/>
      </c>
    </row>
    <row r="86" spans="1:36">
      <c r="B86" s="16" t="s">
        <v>23</v>
      </c>
      <c r="C86" s="11" t="str">
        <f>B71</f>
        <v>Real Madrid</v>
      </c>
      <c r="D86" s="12" t="s">
        <v>7</v>
      </c>
      <c r="E86" s="13" t="str">
        <f>B72</f>
        <v>AZ</v>
      </c>
      <c r="F86" s="14">
        <v>2</v>
      </c>
      <c r="G86" s="12" t="s">
        <v>7</v>
      </c>
      <c r="H86" s="14">
        <v>1</v>
      </c>
      <c r="I86" s="12"/>
      <c r="J86" s="6">
        <f t="shared" si="52"/>
        <v>3</v>
      </c>
      <c r="K86" s="6">
        <f t="shared" si="53"/>
        <v>0</v>
      </c>
      <c r="M86" s="16" t="s">
        <v>390</v>
      </c>
      <c r="N86" s="11" t="str">
        <f>M71</f>
        <v>Real Madrid</v>
      </c>
      <c r="O86" s="12" t="s">
        <v>7</v>
      </c>
      <c r="P86" s="13" t="str">
        <f>M72</f>
        <v>AZ</v>
      </c>
      <c r="Q86" s="14"/>
      <c r="R86" s="12" t="s">
        <v>7</v>
      </c>
      <c r="S86" s="14"/>
      <c r="T86" s="12"/>
      <c r="U86" s="6" t="str">
        <f t="shared" si="54"/>
        <v/>
      </c>
      <c r="V86" s="6" t="str">
        <f t="shared" si="55"/>
        <v/>
      </c>
    </row>
    <row r="87" spans="1:36">
      <c r="B87" s="16" t="s">
        <v>24</v>
      </c>
      <c r="C87" s="11" t="str">
        <f>B73</f>
        <v>PSG</v>
      </c>
      <c r="D87" s="12" t="s">
        <v>7</v>
      </c>
      <c r="E87" s="13" t="str">
        <f>B74</f>
        <v>Fenerbahce</v>
      </c>
      <c r="F87" s="14">
        <v>0</v>
      </c>
      <c r="G87" s="12" t="s">
        <v>7</v>
      </c>
      <c r="H87" s="14">
        <v>2</v>
      </c>
      <c r="I87" s="12"/>
      <c r="J87" s="6">
        <f t="shared" si="52"/>
        <v>0</v>
      </c>
      <c r="K87" s="6">
        <f t="shared" si="53"/>
        <v>3</v>
      </c>
      <c r="M87" s="16" t="s">
        <v>391</v>
      </c>
      <c r="N87" s="11" t="str">
        <f>M73</f>
        <v>Fenerbahce</v>
      </c>
      <c r="O87" s="12" t="s">
        <v>7</v>
      </c>
      <c r="P87" s="13" t="str">
        <f>M74</f>
        <v>Liverpool</v>
      </c>
      <c r="Q87" s="14"/>
      <c r="R87" s="12" t="s">
        <v>7</v>
      </c>
      <c r="S87" s="14"/>
      <c r="T87" s="12"/>
      <c r="U87" s="6" t="str">
        <f t="shared" si="54"/>
        <v/>
      </c>
      <c r="V87" s="6" t="str">
        <f t="shared" si="55"/>
        <v/>
      </c>
    </row>
    <row r="89" spans="1:36">
      <c r="X89" s="35" t="s">
        <v>88</v>
      </c>
    </row>
    <row r="90" spans="1:36">
      <c r="B90" s="2" t="s">
        <v>92</v>
      </c>
      <c r="D90" s="132"/>
      <c r="M90" s="2" t="s">
        <v>91</v>
      </c>
      <c r="O90" s="132"/>
    </row>
    <row r="91" spans="1:36">
      <c r="D91" s="132"/>
      <c r="O91" s="132"/>
      <c r="X91" s="37" t="str">
        <f>B90</f>
        <v>Poule D-E</v>
      </c>
      <c r="Y91" s="36" t="s">
        <v>79</v>
      </c>
      <c r="Z91" s="36" t="s">
        <v>80</v>
      </c>
      <c r="AA91" s="36" t="s">
        <v>81</v>
      </c>
      <c r="AB91" s="36" t="s">
        <v>87</v>
      </c>
      <c r="AC91" s="36" t="s">
        <v>4</v>
      </c>
      <c r="AD91" s="36" t="s">
        <v>82</v>
      </c>
      <c r="AE91" s="36" t="s">
        <v>83</v>
      </c>
      <c r="AF91" s="36" t="s">
        <v>84</v>
      </c>
      <c r="AG91" s="36" t="s">
        <v>85</v>
      </c>
      <c r="AH91" s="36" t="s">
        <v>86</v>
      </c>
      <c r="AI91" s="36" t="s">
        <v>5</v>
      </c>
      <c r="AJ91" s="36" t="s">
        <v>127</v>
      </c>
    </row>
    <row r="92" spans="1:36">
      <c r="A92" s="1">
        <v>1</v>
      </c>
      <c r="B92" s="41" t="s">
        <v>101</v>
      </c>
      <c r="C92" s="5" t="str">
        <f>VLOOKUP(B92,'Teams + teamnaam'!$AA$2:$AD$53,3,FALSE)</f>
        <v>VEV'67</v>
      </c>
      <c r="D92" s="132"/>
      <c r="M92" s="42" t="s">
        <v>119</v>
      </c>
      <c r="N92" s="5" t="str">
        <f>VLOOKUP(M92,'Teams + teamnaam'!$AA$2:$AD$53,3,FALSE)</f>
        <v>VV westerkwartier</v>
      </c>
      <c r="O92" s="132"/>
      <c r="X92" s="27" t="str">
        <f>B92</f>
        <v>Liverpool</v>
      </c>
      <c r="Y92" s="6">
        <f>J100</f>
        <v>3</v>
      </c>
      <c r="Z92" s="6">
        <f>K102</f>
        <v>3</v>
      </c>
      <c r="AA92" s="6">
        <f>J105</f>
        <v>3</v>
      </c>
      <c r="AB92" s="6">
        <f>K107</f>
        <v>3</v>
      </c>
      <c r="AC92" s="28">
        <f>SUM(Y92:AB92)</f>
        <v>12</v>
      </c>
      <c r="AD92" s="6">
        <f>SUMIF(C100:C109,X92,F100:F109)+SUMIF(E100:E109,X92,H100:H109)</f>
        <v>10</v>
      </c>
      <c r="AE92" s="6">
        <f>SUMIF(C100:C109,X92,H100:H109)+SUMIF(E100:E109,X92,F100:F109)</f>
        <v>1</v>
      </c>
      <c r="AF92" s="6">
        <f>SUMPRODUCT((C100:C109=X92)*(J100:J109=3))+SUMPRODUCT((E100:E109=X92)*(K100:K109=3))</f>
        <v>4</v>
      </c>
      <c r="AG92" s="6">
        <f>SUMPRODUCT((C100:C109=X92)*(J100:J109=1))+SUMPRODUCT((E100:E109=X92)*(K100:K109=1))</f>
        <v>0</v>
      </c>
      <c r="AH92" s="6">
        <f>SUMPRODUCT((C100:C109=X92)*(J100:J109=0))+SUMPRODUCT((E100:E109=X92)*(K100:K109=0))</f>
        <v>0</v>
      </c>
      <c r="AI92" s="29">
        <f>RANK(AC92,AC92:AC96,0)</f>
        <v>1</v>
      </c>
      <c r="AJ92" s="6">
        <f>AD92-AE92</f>
        <v>9</v>
      </c>
    </row>
    <row r="93" spans="1:36">
      <c r="A93" s="1">
        <v>2</v>
      </c>
      <c r="B93" s="41" t="s">
        <v>594</v>
      </c>
      <c r="C93" s="5" t="str">
        <f>VLOOKUP(B93,'Teams + teamnaam'!$AA$2:$AD$53,3,FALSE)</f>
        <v>OKVC</v>
      </c>
      <c r="D93" s="132"/>
      <c r="M93" s="42" t="s">
        <v>637</v>
      </c>
      <c r="N93" s="5" t="s">
        <v>128</v>
      </c>
      <c r="O93" s="132"/>
      <c r="X93" s="27" t="str">
        <f t="shared" ref="X93:X96" si="56">B93</f>
        <v>Lille-OKVC</v>
      </c>
      <c r="Y93" s="6">
        <f>J101</f>
        <v>3</v>
      </c>
      <c r="Z93" s="6">
        <f>K103</f>
        <v>0</v>
      </c>
      <c r="AA93" s="6">
        <f>K105</f>
        <v>0</v>
      </c>
      <c r="AB93" s="6">
        <f>J108</f>
        <v>3</v>
      </c>
      <c r="AC93" s="28">
        <f t="shared" ref="AC93:AC96" si="57">SUM(Y93:AB93)</f>
        <v>6</v>
      </c>
      <c r="AD93" s="6">
        <f>SUMIF(C100:C109,X93,F100:F109)+SUMIF(E100:E109,X93,H100:H109)</f>
        <v>5</v>
      </c>
      <c r="AE93" s="6">
        <f>SUMIF(C100:C109,X93,H100:H109)+SUMIF(E100:E109,X93,F100:F109)</f>
        <v>4</v>
      </c>
      <c r="AF93" s="6">
        <f>SUMPRODUCT((C100:C109=X93)*(J100:J109=3))+SUMPRODUCT((E100:E109=X93)*(K100:K109=3))</f>
        <v>2</v>
      </c>
      <c r="AG93" s="6">
        <f>SUMPRODUCT((C100:C109=X93)*(J100:J109=1))+SUMPRODUCT((E100:E109=X93)*(K100:K109=1))</f>
        <v>0</v>
      </c>
      <c r="AH93" s="6">
        <f>SUMPRODUCT((C100:C109=X93)*(J100:J109=0))+SUMPRODUCT((E100:E109=X93)*(K100:K109=0))</f>
        <v>2</v>
      </c>
      <c r="AI93" s="29">
        <f>RANK(AC93,AC92:AC96,0)</f>
        <v>3</v>
      </c>
      <c r="AJ93" s="6">
        <f t="shared" ref="AJ93:AJ96" si="58">AD93-AE93</f>
        <v>1</v>
      </c>
    </row>
    <row r="94" spans="1:36">
      <c r="A94" s="1">
        <v>3</v>
      </c>
      <c r="B94" s="41" t="s">
        <v>106</v>
      </c>
      <c r="C94" s="5" t="str">
        <f>VLOOKUP(B94,'Teams + teamnaam'!$AA$2:$AD$53,3,FALSE)</f>
        <v>VV Niekerk</v>
      </c>
      <c r="D94" s="132"/>
      <c r="M94" s="42" t="s">
        <v>594</v>
      </c>
      <c r="N94" s="5" t="str">
        <f>VLOOKUP(M94,'Teams + teamnaam'!$AA$2:$AD$53,3,FALSE)</f>
        <v>OKVC</v>
      </c>
      <c r="O94" s="132"/>
      <c r="X94" s="27" t="str">
        <f t="shared" si="56"/>
        <v>Feyenoord</v>
      </c>
      <c r="Y94" s="6">
        <f>J102</f>
        <v>0</v>
      </c>
      <c r="Z94" s="6">
        <f>J104</f>
        <v>0</v>
      </c>
      <c r="AA94" s="6">
        <f>K106</f>
        <v>0</v>
      </c>
      <c r="AB94" s="6">
        <f>K108</f>
        <v>0</v>
      </c>
      <c r="AC94" s="28">
        <f t="shared" si="57"/>
        <v>0</v>
      </c>
      <c r="AD94" s="6">
        <f>SUMIF(C100:C109,X94,F100:F109)+SUMIF(E100:E109,X94,H100:H109)</f>
        <v>0</v>
      </c>
      <c r="AE94" s="6">
        <f>SUMIF(C100:C109,X94,H100:H109)+SUMIF(E100:E109,X94,F100:F109)</f>
        <v>19</v>
      </c>
      <c r="AF94" s="6">
        <f>SUMPRODUCT((C100:C109=X94)*(J100:J109=3))+SUMPRODUCT((E100:E109=X94)*(K100:K109=3))</f>
        <v>0</v>
      </c>
      <c r="AG94" s="6">
        <f>SUMPRODUCT((C100:C109=X94)*(J100:J109=1))+SUMPRODUCT((E100:E109=X94)*(K100:K109=1))</f>
        <v>0</v>
      </c>
      <c r="AH94" s="6">
        <f>SUMPRODUCT((C100:C109=X94)*(J100:J109=0))+SUMPRODUCT((E100:E109=X94)*(K100:K109=0))</f>
        <v>4</v>
      </c>
      <c r="AI94" s="29">
        <f>RANK(AC94,AC92:AC96,0)</f>
        <v>5</v>
      </c>
      <c r="AJ94" s="6">
        <f t="shared" si="58"/>
        <v>-19</v>
      </c>
    </row>
    <row r="95" spans="1:36">
      <c r="A95" s="1">
        <v>4</v>
      </c>
      <c r="B95" s="41" t="s">
        <v>151</v>
      </c>
      <c r="C95" s="5" t="str">
        <f>VLOOKUP(B95,'Teams + teamnaam'!$AA$2:$AD$53,3,FALSE)</f>
        <v>VV westerkwartier</v>
      </c>
      <c r="D95" s="132"/>
      <c r="M95" s="42" t="s">
        <v>151</v>
      </c>
      <c r="N95" s="5" t="str">
        <f>VLOOKUP(M95,'Teams + teamnaam'!$AA$2:$AD$53,3,FALSE)</f>
        <v>VV westerkwartier</v>
      </c>
      <c r="O95" s="132"/>
      <c r="X95" s="27" t="str">
        <f t="shared" si="56"/>
        <v>Marseille</v>
      </c>
      <c r="Y95" s="6">
        <f>K101</f>
        <v>0</v>
      </c>
      <c r="Z95" s="6">
        <f>K104</f>
        <v>3</v>
      </c>
      <c r="AA95" s="6">
        <f>J107</f>
        <v>0</v>
      </c>
      <c r="AB95" s="6">
        <f>J109</f>
        <v>0</v>
      </c>
      <c r="AC95" s="28">
        <f t="shared" si="57"/>
        <v>3</v>
      </c>
      <c r="AD95" s="6">
        <f>SUMIF(C100:C109,X95,F100:F109)+SUMIF(E100:E109,X95,H100:H109)</f>
        <v>7</v>
      </c>
      <c r="AE95" s="6">
        <f>SUMIF(C100:C109,X95,H100:H109)+SUMIF(E100:E109,X95,F100:F109)</f>
        <v>10</v>
      </c>
      <c r="AF95" s="6">
        <f>SUMPRODUCT((C100:C109=X95)*(J100:J109=3))+SUMPRODUCT((E100:E109=X95)*(K100:K109=3))</f>
        <v>1</v>
      </c>
      <c r="AG95" s="6">
        <f>SUMPRODUCT((C100:C109=X95)*(J100:J109=1))+SUMPRODUCT((E100:E109=X95)*(K100:K109=1))</f>
        <v>0</v>
      </c>
      <c r="AH95" s="6">
        <f>SUMPRODUCT((C100:C109=X95)*(J100:J109=0))+SUMPRODUCT((E100:E109=X95)*(K100:K109=0))</f>
        <v>3</v>
      </c>
      <c r="AI95" s="29">
        <f>RANK(AC95,AC92:AC96,0)</f>
        <v>4</v>
      </c>
      <c r="AJ95" s="6">
        <f t="shared" si="58"/>
        <v>-3</v>
      </c>
    </row>
    <row r="96" spans="1:36">
      <c r="A96" s="1">
        <v>5</v>
      </c>
      <c r="B96" s="41" t="s">
        <v>104</v>
      </c>
      <c r="C96" s="5" t="s">
        <v>128</v>
      </c>
      <c r="D96" s="132"/>
      <c r="M96" s="42" t="s">
        <v>595</v>
      </c>
      <c r="N96" s="5" t="str">
        <f>VLOOKUP(M96,'Teams + teamnaam'!$AA$2:$AD$53,3,FALSE)</f>
        <v>OKVC</v>
      </c>
      <c r="O96" s="132"/>
      <c r="X96" s="27" t="str">
        <f t="shared" si="56"/>
        <v>Atletico Madrid</v>
      </c>
      <c r="Y96" s="6">
        <f>K100</f>
        <v>0</v>
      </c>
      <c r="Z96" s="6">
        <f>J103</f>
        <v>3</v>
      </c>
      <c r="AA96" s="6">
        <f>J106</f>
        <v>3</v>
      </c>
      <c r="AB96" s="6">
        <f>K109</f>
        <v>3</v>
      </c>
      <c r="AC96" s="28">
        <f t="shared" si="57"/>
        <v>9</v>
      </c>
      <c r="AD96" s="6">
        <f>SUMIF(C100:C109,X96,F100:F109)+SUMIF(E100:E109,X96,H100:H109)</f>
        <v>15</v>
      </c>
      <c r="AE96" s="6">
        <f>SUMIF(C100:C109,X96,H100:H109)+SUMIF(E100:E109,X96,F100:F109)</f>
        <v>3</v>
      </c>
      <c r="AF96" s="6">
        <f>SUMPRODUCT((C100:C109=X96)*(J100:J109=3))+SUMPRODUCT((E100:E109=X96)*(K100:K109=3))</f>
        <v>3</v>
      </c>
      <c r="AG96" s="6">
        <f>SUMPRODUCT((C100:C109=X96)*(J100:J109=1))+SUMPRODUCT((E100:E109=X96)*(K100:K109=1))</f>
        <v>0</v>
      </c>
      <c r="AH96" s="6">
        <f>SUMPRODUCT((C100:C109=X96)*(J100:J109=0))+SUMPRODUCT((E100:E109=X96)*(K100:K109=0))</f>
        <v>1</v>
      </c>
      <c r="AI96" s="29">
        <f>RANK(AC96,AC92:AC96,0)</f>
        <v>2</v>
      </c>
      <c r="AJ96" s="6">
        <f t="shared" si="58"/>
        <v>12</v>
      </c>
    </row>
    <row r="97" spans="2:36">
      <c r="B97" s="2"/>
      <c r="D97" s="132"/>
      <c r="E97" s="2"/>
      <c r="M97" s="2"/>
      <c r="O97" s="132"/>
      <c r="P97" s="2"/>
      <c r="T97" s="130"/>
      <c r="U97" s="130"/>
      <c r="V97" s="130"/>
      <c r="X97" s="31"/>
      <c r="Y97" s="32"/>
      <c r="Z97" s="32"/>
      <c r="AA97" s="32"/>
      <c r="AB97" s="32"/>
      <c r="AC97" s="32"/>
      <c r="AD97" s="32"/>
      <c r="AE97" s="32"/>
      <c r="AF97" s="31"/>
      <c r="AG97" s="31"/>
      <c r="AH97" s="31"/>
    </row>
    <row r="98" spans="2:36">
      <c r="B98" s="2" t="s">
        <v>347</v>
      </c>
      <c r="D98" s="132"/>
      <c r="M98" s="2" t="s">
        <v>404</v>
      </c>
      <c r="O98" s="132"/>
      <c r="P98" s="2"/>
      <c r="R98" s="132"/>
      <c r="X98" s="31"/>
      <c r="Y98" s="32"/>
      <c r="Z98" s="32"/>
      <c r="AA98" s="32"/>
      <c r="AB98" s="32"/>
      <c r="AC98" s="32"/>
      <c r="AD98" s="32"/>
      <c r="AE98" s="32"/>
      <c r="AF98" s="31"/>
      <c r="AG98" s="31"/>
      <c r="AH98" s="31"/>
    </row>
    <row r="99" spans="2:36">
      <c r="B99" s="8"/>
      <c r="C99" s="8"/>
      <c r="D99" s="131"/>
      <c r="E99" s="8"/>
      <c r="F99" s="249" t="s">
        <v>5</v>
      </c>
      <c r="G99" s="171"/>
      <c r="H99" s="171"/>
      <c r="I99" s="8"/>
      <c r="J99" s="250" t="s">
        <v>4</v>
      </c>
      <c r="K99" s="249"/>
      <c r="M99" s="8"/>
      <c r="N99" s="8"/>
      <c r="O99" s="131"/>
      <c r="P99" s="8"/>
      <c r="Q99" s="249" t="s">
        <v>5</v>
      </c>
      <c r="R99" s="171"/>
      <c r="S99" s="171"/>
      <c r="T99" s="8"/>
      <c r="U99" s="250" t="s">
        <v>4</v>
      </c>
      <c r="V99" s="249"/>
      <c r="X99" s="35" t="s">
        <v>88</v>
      </c>
      <c r="Y99" s="32"/>
      <c r="Z99" s="32"/>
      <c r="AA99" s="32"/>
      <c r="AB99" s="32"/>
      <c r="AC99" s="32"/>
      <c r="AD99" s="32"/>
      <c r="AE99" s="32"/>
      <c r="AF99" s="31"/>
      <c r="AG99" s="33"/>
      <c r="AH99" s="31"/>
    </row>
    <row r="100" spans="2:36">
      <c r="B100" s="16" t="s">
        <v>491</v>
      </c>
      <c r="C100" s="11" t="str">
        <f>B92</f>
        <v>Liverpool</v>
      </c>
      <c r="D100" s="12" t="s">
        <v>7</v>
      </c>
      <c r="E100" s="13" t="str">
        <f>B96</f>
        <v>Atletico Madrid</v>
      </c>
      <c r="F100" s="14">
        <v>3</v>
      </c>
      <c r="G100" s="12" t="s">
        <v>7</v>
      </c>
      <c r="H100" s="14">
        <v>0</v>
      </c>
      <c r="I100" s="12"/>
      <c r="J100" s="6">
        <f>IF(F100="","",IF(F100&gt;H100,3,IF(F100=H100,1,0)))</f>
        <v>3</v>
      </c>
      <c r="K100" s="6">
        <f>IF(H100="","",IF(H100&gt;F100,3,IF(H100=F100,1,0)))</f>
        <v>0</v>
      </c>
      <c r="M100" s="10" t="s">
        <v>25</v>
      </c>
      <c r="N100" s="11" t="str">
        <f>M92</f>
        <v>PSG</v>
      </c>
      <c r="O100" s="12" t="s">
        <v>7</v>
      </c>
      <c r="P100" s="13" t="str">
        <f>M96</f>
        <v>Nice-OKVC</v>
      </c>
      <c r="Q100" s="14"/>
      <c r="R100" s="12" t="s">
        <v>7</v>
      </c>
      <c r="S100" s="14"/>
      <c r="T100" s="12"/>
      <c r="U100" s="6" t="str">
        <f>IF(Q100="","",IF(Q100&gt;S100,3,IF(Q100=S100,1,0)))</f>
        <v/>
      </c>
      <c r="V100" s="6" t="str">
        <f>IF(S100="","",IF(S100&gt;Q100,3,IF(S100=Q100,1,0)))</f>
        <v/>
      </c>
      <c r="X100" s="31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</row>
    <row r="101" spans="2:36">
      <c r="B101" s="16" t="s">
        <v>492</v>
      </c>
      <c r="C101" s="11" t="str">
        <f>B93</f>
        <v>Lille-OKVC</v>
      </c>
      <c r="D101" s="12" t="s">
        <v>7</v>
      </c>
      <c r="E101" s="13" t="str">
        <f>B95</f>
        <v>Marseille</v>
      </c>
      <c r="F101" s="14">
        <v>1</v>
      </c>
      <c r="G101" s="12" t="s">
        <v>7</v>
      </c>
      <c r="H101" s="14">
        <v>0</v>
      </c>
      <c r="I101" s="12"/>
      <c r="J101" s="6">
        <f t="shared" ref="J101:J105" si="59">IF(F101="","",IF(F101&gt;H101,3,IF(F101=H101,1,0)))</f>
        <v>3</v>
      </c>
      <c r="K101" s="6">
        <f t="shared" ref="K101:K105" si="60">IF(H101="","",IF(H101&gt;F101,3,IF(H101=F101,1,0)))</f>
        <v>0</v>
      </c>
      <c r="M101" s="16" t="s">
        <v>26</v>
      </c>
      <c r="N101" s="11" t="str">
        <f>M93</f>
        <v>Atlrtico Madrid</v>
      </c>
      <c r="O101" s="12" t="s">
        <v>7</v>
      </c>
      <c r="P101" s="13" t="str">
        <f>M95</f>
        <v>Marseille</v>
      </c>
      <c r="Q101" s="14"/>
      <c r="R101" s="12" t="s">
        <v>7</v>
      </c>
      <c r="S101" s="14"/>
      <c r="T101" s="12"/>
      <c r="U101" s="6" t="str">
        <f t="shared" ref="U101:U105" si="61">IF(Q101="","",IF(Q101&gt;S101,3,IF(Q101=S101,1,0)))</f>
        <v/>
      </c>
      <c r="V101" s="6" t="str">
        <f t="shared" ref="V101:V105" si="62">IF(S101="","",IF(S101&gt;Q101,3,IF(S101=Q101,1,0)))</f>
        <v/>
      </c>
      <c r="X101" s="37" t="str">
        <f>M90</f>
        <v>Poule D-EE</v>
      </c>
      <c r="Y101" s="36" t="s">
        <v>79</v>
      </c>
      <c r="Z101" s="36" t="s">
        <v>80</v>
      </c>
      <c r="AA101" s="36" t="s">
        <v>81</v>
      </c>
      <c r="AB101" s="36" t="s">
        <v>87</v>
      </c>
      <c r="AC101" s="36" t="s">
        <v>4</v>
      </c>
      <c r="AD101" s="36" t="s">
        <v>82</v>
      </c>
      <c r="AE101" s="36" t="s">
        <v>83</v>
      </c>
      <c r="AF101" s="36" t="s">
        <v>84</v>
      </c>
      <c r="AG101" s="36" t="s">
        <v>85</v>
      </c>
      <c r="AH101" s="36" t="s">
        <v>86</v>
      </c>
      <c r="AI101" s="36" t="s">
        <v>5</v>
      </c>
      <c r="AJ101" s="36" t="s">
        <v>127</v>
      </c>
    </row>
    <row r="102" spans="2:36">
      <c r="B102" s="16" t="s">
        <v>493</v>
      </c>
      <c r="C102" s="11" t="str">
        <f>B94</f>
        <v>Feyenoord</v>
      </c>
      <c r="D102" s="12" t="s">
        <v>7</v>
      </c>
      <c r="E102" s="13" t="str">
        <f>B92</f>
        <v>Liverpool</v>
      </c>
      <c r="F102" s="14">
        <v>0</v>
      </c>
      <c r="G102" s="17" t="s">
        <v>7</v>
      </c>
      <c r="H102" s="14">
        <v>2</v>
      </c>
      <c r="I102" s="12"/>
      <c r="J102" s="6">
        <f t="shared" si="59"/>
        <v>0</v>
      </c>
      <c r="K102" s="6">
        <f t="shared" si="60"/>
        <v>3</v>
      </c>
      <c r="M102" s="16" t="s">
        <v>30</v>
      </c>
      <c r="N102" s="11" t="str">
        <f>M94</f>
        <v>Lille-OKVC</v>
      </c>
      <c r="O102" s="12" t="s">
        <v>7</v>
      </c>
      <c r="P102" s="13" t="str">
        <f>M92</f>
        <v>PSG</v>
      </c>
      <c r="Q102" s="14"/>
      <c r="R102" s="17" t="s">
        <v>7</v>
      </c>
      <c r="S102" s="14"/>
      <c r="T102" s="12"/>
      <c r="U102" s="6" t="str">
        <f t="shared" si="61"/>
        <v/>
      </c>
      <c r="V102" s="6" t="str">
        <f t="shared" si="62"/>
        <v/>
      </c>
      <c r="X102" s="27" t="str">
        <f>M92</f>
        <v>PSG</v>
      </c>
      <c r="Y102" s="6" t="str">
        <f>U100</f>
        <v/>
      </c>
      <c r="Z102" s="6" t="str">
        <f>V102</f>
        <v/>
      </c>
      <c r="AA102" s="6" t="str">
        <f>U105</f>
        <v/>
      </c>
      <c r="AB102" s="6" t="str">
        <f>V107</f>
        <v/>
      </c>
      <c r="AC102" s="28">
        <f>SUM(Y102:AB102)</f>
        <v>0</v>
      </c>
      <c r="AD102" s="6">
        <f>SUMIF(N100:N109,X102,Q100:Q109)+SUMIF(P100:P109,X102,S100:S109)</f>
        <v>0</v>
      </c>
      <c r="AE102" s="6">
        <f>SUMIF(N100:N109,X102,S100:S109)+SUMIF(P100:P109,X102,Q100:Q109)</f>
        <v>0</v>
      </c>
      <c r="AF102" s="6">
        <f>SUMPRODUCT((N100:N109=X102)*(U100:U109=3))+SUMPRODUCT((P100:P109=X102)*(V100:V109=3))</f>
        <v>0</v>
      </c>
      <c r="AG102" s="6">
        <f>SUMPRODUCT((N100:N109=X102)*(U100:U109=1))+SUMPRODUCT((P100:P109=X102)*(V100:V109=1))</f>
        <v>0</v>
      </c>
      <c r="AH102" s="6">
        <f>SUMPRODUCT((N100:N109=X102)*(U100:U109=0))+SUMPRODUCT((P100:P109=X102)*(V100:V109=0))</f>
        <v>0</v>
      </c>
      <c r="AI102" s="29">
        <f>RANK(AC102,AC102:AC106,0)</f>
        <v>1</v>
      </c>
      <c r="AJ102" s="6">
        <f>AD102-AE102</f>
        <v>0</v>
      </c>
    </row>
    <row r="103" spans="2:36">
      <c r="B103" s="16" t="s">
        <v>494</v>
      </c>
      <c r="C103" s="11" t="str">
        <f>B96</f>
        <v>Atletico Madrid</v>
      </c>
      <c r="D103" s="12" t="s">
        <v>7</v>
      </c>
      <c r="E103" s="13" t="str">
        <f>B93</f>
        <v>Lille-OKVC</v>
      </c>
      <c r="F103" s="14">
        <v>3</v>
      </c>
      <c r="G103" s="12" t="s">
        <v>7</v>
      </c>
      <c r="H103" s="14">
        <v>0</v>
      </c>
      <c r="I103" s="12"/>
      <c r="J103" s="6">
        <f t="shared" si="59"/>
        <v>3</v>
      </c>
      <c r="K103" s="6">
        <f t="shared" si="60"/>
        <v>0</v>
      </c>
      <c r="M103" s="16" t="s">
        <v>32</v>
      </c>
      <c r="N103" s="11" t="str">
        <f>M96</f>
        <v>Nice-OKVC</v>
      </c>
      <c r="O103" s="12" t="s">
        <v>7</v>
      </c>
      <c r="P103" s="13" t="str">
        <f>M93</f>
        <v>Atlrtico Madrid</v>
      </c>
      <c r="Q103" s="14"/>
      <c r="R103" s="12" t="s">
        <v>7</v>
      </c>
      <c r="S103" s="14"/>
      <c r="T103" s="12"/>
      <c r="U103" s="6" t="str">
        <f t="shared" si="61"/>
        <v/>
      </c>
      <c r="V103" s="6" t="str">
        <f t="shared" si="62"/>
        <v/>
      </c>
      <c r="X103" s="27" t="str">
        <f t="shared" ref="X103:X106" si="63">M93</f>
        <v>Atlrtico Madrid</v>
      </c>
      <c r="Y103" s="6" t="str">
        <f>U101</f>
        <v/>
      </c>
      <c r="Z103" s="6" t="str">
        <f>V103</f>
        <v/>
      </c>
      <c r="AA103" s="6" t="str">
        <f>V105</f>
        <v/>
      </c>
      <c r="AB103" s="6" t="str">
        <f>U108</f>
        <v/>
      </c>
      <c r="AC103" s="28">
        <f t="shared" ref="AC103:AC106" si="64">SUM(Y103:AB103)</f>
        <v>0</v>
      </c>
      <c r="AD103" s="6">
        <f>SUMIF(N100:N109,X103,Q100:Q109)+SUMIF(P100:P109,X103,S100:S109)</f>
        <v>0</v>
      </c>
      <c r="AE103" s="6">
        <f>SUMIF(N100:N109,X103,S100:S109)+SUMIF(P100:P109,X103,Q100:Q109)</f>
        <v>0</v>
      </c>
      <c r="AF103" s="6">
        <f>SUMPRODUCT((N100:N109=X103)*(U100:U109=3))+SUMPRODUCT((P100:P109=X103)*(V100:V109=3))</f>
        <v>0</v>
      </c>
      <c r="AG103" s="6">
        <f>SUMPRODUCT((N100:N109=X103)*(U100:U109=1))+SUMPRODUCT((P100:P109=X103)*(V100:V109=1))</f>
        <v>0</v>
      </c>
      <c r="AH103" s="6">
        <f>SUMPRODUCT((N100:N109=X103)*(U100:U109=0))+SUMPRODUCT((P100:P109=X103)*(V100:V109=0))</f>
        <v>0</v>
      </c>
      <c r="AI103" s="29">
        <f>RANK(AC103,AC102:AC106,0)</f>
        <v>1</v>
      </c>
      <c r="AJ103" s="6">
        <f t="shared" ref="AJ103:AJ106" si="65">AD103-AE103</f>
        <v>0</v>
      </c>
    </row>
    <row r="104" spans="2:36">
      <c r="B104" s="16" t="s">
        <v>495</v>
      </c>
      <c r="C104" s="11" t="str">
        <f>B94</f>
        <v>Feyenoord</v>
      </c>
      <c r="D104" s="12" t="s">
        <v>7</v>
      </c>
      <c r="E104" s="13" t="str">
        <f>B95</f>
        <v>Marseille</v>
      </c>
      <c r="F104" s="14">
        <v>0</v>
      </c>
      <c r="G104" s="12" t="s">
        <v>7</v>
      </c>
      <c r="H104" s="14">
        <v>6</v>
      </c>
      <c r="I104" s="12"/>
      <c r="J104" s="6">
        <f t="shared" si="59"/>
        <v>0</v>
      </c>
      <c r="K104" s="6">
        <f t="shared" si="60"/>
        <v>3</v>
      </c>
      <c r="M104" s="10" t="s">
        <v>34</v>
      </c>
      <c r="N104" s="11" t="str">
        <f>M94</f>
        <v>Lille-OKVC</v>
      </c>
      <c r="O104" s="12" t="s">
        <v>7</v>
      </c>
      <c r="P104" s="13" t="str">
        <f>M95</f>
        <v>Marseille</v>
      </c>
      <c r="Q104" s="14"/>
      <c r="R104" s="12" t="s">
        <v>7</v>
      </c>
      <c r="S104" s="14"/>
      <c r="T104" s="12"/>
      <c r="U104" s="6" t="str">
        <f t="shared" si="61"/>
        <v/>
      </c>
      <c r="V104" s="6" t="str">
        <f t="shared" si="62"/>
        <v/>
      </c>
      <c r="X104" s="27" t="str">
        <f t="shared" si="63"/>
        <v>Lille-OKVC</v>
      </c>
      <c r="Y104" s="6" t="str">
        <f>U102</f>
        <v/>
      </c>
      <c r="Z104" s="6" t="str">
        <f>U104</f>
        <v/>
      </c>
      <c r="AA104" s="6" t="str">
        <f>V106</f>
        <v/>
      </c>
      <c r="AB104" s="6" t="str">
        <f>V108</f>
        <v/>
      </c>
      <c r="AC104" s="28">
        <f t="shared" si="64"/>
        <v>0</v>
      </c>
      <c r="AD104" s="6">
        <f>SUMIF(N100:N109,X104,Q100:Q109)+SUMIF(P100:P109,X104,S100:S109)</f>
        <v>0</v>
      </c>
      <c r="AE104" s="6">
        <f>SUMIF(N100:N109,X104,S100:S109)+SUMIF(P100:P109,X104,Q100:Q109)</f>
        <v>0</v>
      </c>
      <c r="AF104" s="6">
        <f>SUMPRODUCT((N100:N109=X104)*(U100:U109=3))+SUMPRODUCT((P100:P109=X104)*(V100:V109=3))</f>
        <v>0</v>
      </c>
      <c r="AG104" s="6">
        <f>SUMPRODUCT((N100:N109=X104)*(U100:U109=1))+SUMPRODUCT((P100:P109=X104)*(V100:V109=1))</f>
        <v>0</v>
      </c>
      <c r="AH104" s="6">
        <f>SUMPRODUCT((N100:N109=X104)*(U100:U109=0))+SUMPRODUCT((P100:P109=X104)*(V100:V109=0))</f>
        <v>0</v>
      </c>
      <c r="AI104" s="29">
        <f>RANK(AC104,AC102:AC106,0)</f>
        <v>1</v>
      </c>
      <c r="AJ104" s="6">
        <f t="shared" si="65"/>
        <v>0</v>
      </c>
    </row>
    <row r="105" spans="2:36">
      <c r="B105" s="10" t="s">
        <v>496</v>
      </c>
      <c r="C105" s="11" t="str">
        <f>B92</f>
        <v>Liverpool</v>
      </c>
      <c r="D105" s="12" t="s">
        <v>7</v>
      </c>
      <c r="E105" s="13" t="str">
        <f>B93</f>
        <v>Lille-OKVC</v>
      </c>
      <c r="F105" s="14">
        <v>1</v>
      </c>
      <c r="G105" s="12" t="s">
        <v>7</v>
      </c>
      <c r="H105" s="14">
        <v>0</v>
      </c>
      <c r="I105" s="12"/>
      <c r="J105" s="6">
        <f t="shared" si="59"/>
        <v>3</v>
      </c>
      <c r="K105" s="6">
        <f t="shared" si="60"/>
        <v>0</v>
      </c>
      <c r="M105" s="16" t="s">
        <v>8</v>
      </c>
      <c r="N105" s="11" t="str">
        <f>M92</f>
        <v>PSG</v>
      </c>
      <c r="O105" s="12" t="s">
        <v>7</v>
      </c>
      <c r="P105" s="13" t="str">
        <f>M93</f>
        <v>Atlrtico Madrid</v>
      </c>
      <c r="Q105" s="14"/>
      <c r="R105" s="12" t="s">
        <v>7</v>
      </c>
      <c r="S105" s="14"/>
      <c r="T105" s="12"/>
      <c r="U105" s="6" t="str">
        <f t="shared" si="61"/>
        <v/>
      </c>
      <c r="V105" s="6" t="str">
        <f t="shared" si="62"/>
        <v/>
      </c>
      <c r="X105" s="27" t="str">
        <f t="shared" si="63"/>
        <v>Marseille</v>
      </c>
      <c r="Y105" s="6" t="str">
        <f>V101</f>
        <v/>
      </c>
      <c r="Z105" s="6" t="str">
        <f>V104</f>
        <v/>
      </c>
      <c r="AA105" s="6" t="str">
        <f>U107</f>
        <v/>
      </c>
      <c r="AB105" s="6" t="str">
        <f>U109</f>
        <v/>
      </c>
      <c r="AC105" s="28">
        <f t="shared" si="64"/>
        <v>0</v>
      </c>
      <c r="AD105" s="6">
        <f>SUMIF(N100:N109,X105,Q100:Q109)+SUMIF(P100:P109,X105,S100:S109)</f>
        <v>0</v>
      </c>
      <c r="AE105" s="6">
        <f>SUMIF(N100:N109,X105,S100:S109)+SUMIF(P100:P109,X105,Q100:Q109)</f>
        <v>0</v>
      </c>
      <c r="AF105" s="6">
        <f>SUMPRODUCT((N100:N109=X105)*(U100:U109=3))+SUMPRODUCT((P100:P109=X105)*(V100:V109=3))</f>
        <v>0</v>
      </c>
      <c r="AG105" s="6">
        <f>SUMPRODUCT((N100:N109=X105)*(U100:U109=1))+SUMPRODUCT((P100:P109=X105)*(V100:V109=1))</f>
        <v>0</v>
      </c>
      <c r="AH105" s="6">
        <f>SUMPRODUCT((N100:N109=X105)*(U100:U109=0))+SUMPRODUCT((P100:P109=X105)*(V100:V109=0))</f>
        <v>0</v>
      </c>
      <c r="AI105" s="29">
        <f>RANK(AC105,AC102:AC106,0)</f>
        <v>1</v>
      </c>
      <c r="AJ105" s="6">
        <f t="shared" si="65"/>
        <v>0</v>
      </c>
    </row>
    <row r="106" spans="2:36">
      <c r="B106" s="16" t="s">
        <v>497</v>
      </c>
      <c r="C106" s="11" t="str">
        <f>B96</f>
        <v>Atletico Madrid</v>
      </c>
      <c r="D106" s="12" t="s">
        <v>7</v>
      </c>
      <c r="E106" s="13" t="str">
        <f>B94</f>
        <v>Feyenoord</v>
      </c>
      <c r="F106" s="14">
        <v>7</v>
      </c>
      <c r="G106" s="12" t="s">
        <v>7</v>
      </c>
      <c r="H106" s="14">
        <v>0</v>
      </c>
      <c r="I106" s="12"/>
      <c r="J106" s="6">
        <f>IF(F106="","",IF(F106&gt;H106,3,IF(F106=H106,1,0)))</f>
        <v>3</v>
      </c>
      <c r="K106" s="6">
        <f>IF(H106="","",IF(H106&gt;F106,3,IF(H106=F106,1,0)))</f>
        <v>0</v>
      </c>
      <c r="M106" s="16" t="s">
        <v>10</v>
      </c>
      <c r="N106" s="11" t="str">
        <f>M96</f>
        <v>Nice-OKVC</v>
      </c>
      <c r="O106" s="12" t="s">
        <v>7</v>
      </c>
      <c r="P106" s="13" t="str">
        <f>M94</f>
        <v>Lille-OKVC</v>
      </c>
      <c r="Q106" s="14"/>
      <c r="R106" s="12" t="s">
        <v>7</v>
      </c>
      <c r="S106" s="14"/>
      <c r="T106" s="12"/>
      <c r="U106" s="6" t="str">
        <f>IF(Q106="","",IF(Q106&gt;S106,3,IF(Q106=S106,1,0)))</f>
        <v/>
      </c>
      <c r="V106" s="6" t="str">
        <f>IF(S106="","",IF(S106&gt;Q106,3,IF(S106=Q106,1,0)))</f>
        <v/>
      </c>
      <c r="X106" s="27" t="str">
        <f t="shared" si="63"/>
        <v>Nice-OKVC</v>
      </c>
      <c r="Y106" s="6" t="str">
        <f>V100</f>
        <v/>
      </c>
      <c r="Z106" s="6" t="str">
        <f>U103</f>
        <v/>
      </c>
      <c r="AA106" s="6" t="str">
        <f>U106</f>
        <v/>
      </c>
      <c r="AB106" s="6" t="str">
        <f>V109</f>
        <v/>
      </c>
      <c r="AC106" s="28">
        <f t="shared" si="64"/>
        <v>0</v>
      </c>
      <c r="AD106" s="6">
        <f>SUMIF(N100:N109,X106,Q100:Q109)+SUMIF(P100:P109,X106,S100:S109)</f>
        <v>0</v>
      </c>
      <c r="AE106" s="6">
        <f>SUMIF(N100:N109,X106,S100:S109)+SUMIF(P100:P109,X106,Q100:Q109)</f>
        <v>0</v>
      </c>
      <c r="AF106" s="6">
        <f>SUMPRODUCT((N100:N109=X106)*(U100:U109=3))+SUMPRODUCT((P100:P109=X106)*(V100:V109=3))</f>
        <v>0</v>
      </c>
      <c r="AG106" s="6">
        <f>SUMPRODUCT((N100:N109=X106)*(U100:U109=1))+SUMPRODUCT((P100:P109=X106)*(V100:V109=1))</f>
        <v>0</v>
      </c>
      <c r="AH106" s="6">
        <f>SUMPRODUCT((N100:N109=X106)*(U100:U109=0))+SUMPRODUCT((P100:P109=X106)*(V100:V109=0))</f>
        <v>0</v>
      </c>
      <c r="AI106" s="29">
        <f>RANK(AC106,AC102:AC106,0)</f>
        <v>1</v>
      </c>
      <c r="AJ106" s="6">
        <f t="shared" si="65"/>
        <v>0</v>
      </c>
    </row>
    <row r="107" spans="2:36">
      <c r="B107" s="16" t="s">
        <v>498</v>
      </c>
      <c r="C107" s="11" t="str">
        <f>B95</f>
        <v>Marseille</v>
      </c>
      <c r="D107" s="12" t="s">
        <v>7</v>
      </c>
      <c r="E107" s="13" t="str">
        <f>B92</f>
        <v>Liverpool</v>
      </c>
      <c r="F107" s="14">
        <v>1</v>
      </c>
      <c r="G107" s="12" t="s">
        <v>7</v>
      </c>
      <c r="H107" s="14">
        <v>4</v>
      </c>
      <c r="I107" s="12"/>
      <c r="J107" s="6">
        <f t="shared" ref="J107:J109" si="66">IF(F107="","",IF(F107&gt;H107,3,IF(F107=H107,1,0)))</f>
        <v>0</v>
      </c>
      <c r="K107" s="6">
        <f t="shared" ref="K107:K109" si="67">IF(H107="","",IF(H107&gt;F107,3,IF(H107=F107,1,0)))</f>
        <v>3</v>
      </c>
      <c r="M107" s="16" t="s">
        <v>12</v>
      </c>
      <c r="N107" s="11" t="str">
        <f>M95</f>
        <v>Marseille</v>
      </c>
      <c r="O107" s="12" t="s">
        <v>7</v>
      </c>
      <c r="P107" s="13" t="str">
        <f>M92</f>
        <v>PSG</v>
      </c>
      <c r="Q107" s="14"/>
      <c r="R107" s="12" t="s">
        <v>7</v>
      </c>
      <c r="S107" s="14"/>
      <c r="T107" s="12"/>
      <c r="U107" s="6" t="str">
        <f t="shared" ref="U107:U109" si="68">IF(Q107="","",IF(Q107&gt;S107,3,IF(Q107=S107,1,0)))</f>
        <v/>
      </c>
      <c r="V107" s="6" t="str">
        <f t="shared" ref="V107:V109" si="69">IF(S107="","",IF(S107&gt;Q107,3,IF(S107=Q107,1,0)))</f>
        <v/>
      </c>
    </row>
    <row r="108" spans="2:36">
      <c r="B108" s="16" t="s">
        <v>499</v>
      </c>
      <c r="C108" s="11" t="str">
        <f>B93</f>
        <v>Lille-OKVC</v>
      </c>
      <c r="D108" s="12" t="s">
        <v>7</v>
      </c>
      <c r="E108" s="13" t="str">
        <f>B94</f>
        <v>Feyenoord</v>
      </c>
      <c r="F108" s="14">
        <v>4</v>
      </c>
      <c r="G108" s="12" t="s">
        <v>7</v>
      </c>
      <c r="H108" s="14">
        <v>0</v>
      </c>
      <c r="I108" s="12"/>
      <c r="J108" s="6">
        <f t="shared" si="66"/>
        <v>3</v>
      </c>
      <c r="K108" s="6">
        <f t="shared" si="67"/>
        <v>0</v>
      </c>
      <c r="M108" s="16" t="s">
        <v>14</v>
      </c>
      <c r="N108" s="11" t="str">
        <f>M93</f>
        <v>Atlrtico Madrid</v>
      </c>
      <c r="O108" s="12" t="s">
        <v>7</v>
      </c>
      <c r="P108" s="13" t="str">
        <f>M94</f>
        <v>Lille-OKVC</v>
      </c>
      <c r="Q108" s="14"/>
      <c r="R108" s="12" t="s">
        <v>7</v>
      </c>
      <c r="S108" s="14"/>
      <c r="T108" s="12"/>
      <c r="U108" s="6" t="str">
        <f t="shared" si="68"/>
        <v/>
      </c>
      <c r="V108" s="6" t="str">
        <f t="shared" si="69"/>
        <v/>
      </c>
    </row>
    <row r="109" spans="2:36">
      <c r="B109" s="10" t="s">
        <v>500</v>
      </c>
      <c r="C109" s="11" t="str">
        <f>B95</f>
        <v>Marseille</v>
      </c>
      <c r="D109" s="12" t="s">
        <v>7</v>
      </c>
      <c r="E109" s="13" t="str">
        <f>B96</f>
        <v>Atletico Madrid</v>
      </c>
      <c r="F109" s="14">
        <v>0</v>
      </c>
      <c r="G109" s="12" t="s">
        <v>7</v>
      </c>
      <c r="H109" s="14">
        <v>5</v>
      </c>
      <c r="I109" s="12"/>
      <c r="J109" s="6">
        <f t="shared" si="66"/>
        <v>0</v>
      </c>
      <c r="K109" s="6">
        <f t="shared" si="67"/>
        <v>3</v>
      </c>
      <c r="M109" s="16" t="s">
        <v>16</v>
      </c>
      <c r="N109" s="11" t="str">
        <f>M95</f>
        <v>Marseille</v>
      </c>
      <c r="O109" s="12" t="s">
        <v>7</v>
      </c>
      <c r="P109" s="13" t="str">
        <f>M96</f>
        <v>Nice-OKVC</v>
      </c>
      <c r="Q109" s="14"/>
      <c r="R109" s="12" t="s">
        <v>7</v>
      </c>
      <c r="S109" s="14"/>
      <c r="T109" s="12"/>
      <c r="U109" s="6" t="str">
        <f t="shared" si="68"/>
        <v/>
      </c>
      <c r="V109" s="6" t="str">
        <f t="shared" si="69"/>
        <v/>
      </c>
    </row>
    <row r="110" spans="2:36">
      <c r="D110" s="132"/>
      <c r="O110" s="132"/>
    </row>
    <row r="111" spans="2:36">
      <c r="D111" s="132"/>
      <c r="O111" s="132"/>
      <c r="X111" s="35" t="s">
        <v>88</v>
      </c>
    </row>
    <row r="112" spans="2:36">
      <c r="B112" s="2" t="s">
        <v>229</v>
      </c>
      <c r="D112" s="47"/>
      <c r="M112" s="2" t="s">
        <v>230</v>
      </c>
      <c r="O112" s="47"/>
    </row>
    <row r="113" spans="1:37">
      <c r="D113" s="47"/>
      <c r="O113" s="47"/>
      <c r="X113" s="37" t="str">
        <f>B112</f>
        <v>Poule D-F</v>
      </c>
      <c r="Y113" s="36" t="s">
        <v>79</v>
      </c>
      <c r="Z113" s="36" t="s">
        <v>80</v>
      </c>
      <c r="AA113" s="36" t="s">
        <v>81</v>
      </c>
      <c r="AB113" s="36" t="s">
        <v>87</v>
      </c>
      <c r="AC113" s="36" t="s">
        <v>4</v>
      </c>
      <c r="AD113" s="36" t="s">
        <v>82</v>
      </c>
      <c r="AE113" s="36" t="s">
        <v>83</v>
      </c>
      <c r="AF113" s="36" t="s">
        <v>84</v>
      </c>
      <c r="AG113" s="36" t="s">
        <v>85</v>
      </c>
      <c r="AH113" s="36" t="s">
        <v>86</v>
      </c>
      <c r="AI113" s="36" t="s">
        <v>5</v>
      </c>
      <c r="AJ113" s="36" t="s">
        <v>127</v>
      </c>
    </row>
    <row r="114" spans="1:37">
      <c r="A114" s="1">
        <v>1</v>
      </c>
      <c r="B114" s="41" t="s">
        <v>116</v>
      </c>
      <c r="C114" s="5" t="str">
        <f>VLOOKUP(B114,'Teams + teamnaam'!$AA$2:$AD$53,3,FALSE)</f>
        <v>VEV'67</v>
      </c>
      <c r="D114" s="47"/>
      <c r="M114" s="42" t="s">
        <v>106</v>
      </c>
      <c r="N114" s="5" t="str">
        <f>VLOOKUP(M114,'Teams + teamnaam'!$AA$2:$AD$53,3,FALSE)</f>
        <v>VV Niekerk</v>
      </c>
      <c r="O114" s="47"/>
      <c r="X114" s="27" t="str">
        <f>B114</f>
        <v>Arsenal</v>
      </c>
      <c r="Y114" s="6">
        <f>J122</f>
        <v>0</v>
      </c>
      <c r="Z114" s="6">
        <f>K124</f>
        <v>1</v>
      </c>
      <c r="AA114" s="6">
        <f>J127</f>
        <v>3</v>
      </c>
      <c r="AB114" s="6">
        <f>K129</f>
        <v>0</v>
      </c>
      <c r="AC114" s="28">
        <f>SUM(Y114:AB114)</f>
        <v>4</v>
      </c>
      <c r="AD114" s="6">
        <f>SUMIF(C122:C131,X114,F122:F131)+SUMIF(E122:E131,X114,H122:H131)</f>
        <v>1</v>
      </c>
      <c r="AE114" s="6">
        <f>SUMIF(C122:C131,X114,H122:H131)+SUMIF(E122:E131,X114,F122:F131)</f>
        <v>3</v>
      </c>
      <c r="AF114" s="6">
        <f>SUMPRODUCT((C122:C131=X114)*(J122:J131=3))+SUMPRODUCT((E122:E131=X114)*(K122:K131=3))</f>
        <v>1</v>
      </c>
      <c r="AG114" s="6">
        <f>SUMPRODUCT((C122:C131=X114)*(J122:J131=1))+SUMPRODUCT((E122:E131=X114)*(K122:K131=1))</f>
        <v>1</v>
      </c>
      <c r="AH114" s="6">
        <f>SUMPRODUCT((C122:C131=X114)*(J122:J131=0))+SUMPRODUCT((E122:E131=X114)*(K122:K131=0))</f>
        <v>2</v>
      </c>
      <c r="AI114" s="29">
        <f>RANK(AC114,AC114:AC118,0)</f>
        <v>3</v>
      </c>
      <c r="AJ114" s="6">
        <f>AD114-AE114</f>
        <v>-2</v>
      </c>
      <c r="AK114" s="167">
        <v>4</v>
      </c>
    </row>
    <row r="115" spans="1:37">
      <c r="A115" s="1">
        <v>2</v>
      </c>
      <c r="B115" s="41" t="s">
        <v>159</v>
      </c>
      <c r="C115" s="5" t="str">
        <f>VLOOKUP(B115,'Teams + teamnaam'!$AA$2:$AD$53,3,FALSE)</f>
        <v>VEV'67</v>
      </c>
      <c r="D115" s="47"/>
      <c r="M115" s="42" t="s">
        <v>149</v>
      </c>
      <c r="N115" s="5" t="str">
        <f>VLOOKUP(M115,'Teams + teamnaam'!$AA$2:$AD$53,3,FALSE)</f>
        <v>SV Marum</v>
      </c>
      <c r="O115" s="47"/>
      <c r="X115" s="27" t="str">
        <f t="shared" ref="X115:X118" si="70">B115</f>
        <v>Tottenham</v>
      </c>
      <c r="Y115" s="6">
        <f>J123</f>
        <v>0</v>
      </c>
      <c r="Z115" s="6">
        <f>K125</f>
        <v>0</v>
      </c>
      <c r="AA115" s="6">
        <f>K127</f>
        <v>0</v>
      </c>
      <c r="AB115" s="6">
        <f>J130</f>
        <v>3</v>
      </c>
      <c r="AC115" s="28">
        <f t="shared" ref="AC115:AC118" si="71">SUM(Y115:AB115)</f>
        <v>3</v>
      </c>
      <c r="AD115" s="6">
        <f>SUMIF(C122:C131,X115,F122:F131)+SUMIF(E122:E131,X115,H122:H131)</f>
        <v>1</v>
      </c>
      <c r="AE115" s="6">
        <f>SUMIF(C122:C131,X115,H122:H131)+SUMIF(E122:E131,X115,F122:F131)</f>
        <v>8</v>
      </c>
      <c r="AF115" s="6">
        <f>SUMPRODUCT((C122:C131=X115)*(J122:J131=3))+SUMPRODUCT((E122:E131=X115)*(K122:K131=3))</f>
        <v>1</v>
      </c>
      <c r="AG115" s="6">
        <f>SUMPRODUCT((C122:C131=X115)*(J122:J131=1))+SUMPRODUCT((E122:E131=X115)*(K122:K131=1))</f>
        <v>0</v>
      </c>
      <c r="AH115" s="6">
        <f>SUMPRODUCT((C122:C131=X115)*(J122:J131=0))+SUMPRODUCT((E122:E131=X115)*(K122:K131=0))</f>
        <v>3</v>
      </c>
      <c r="AI115" s="29">
        <f>RANK(AC115,AC114:AC118,0)</f>
        <v>5</v>
      </c>
      <c r="AJ115" s="6">
        <f t="shared" ref="AJ115:AJ118" si="72">AD115-AE115</f>
        <v>-7</v>
      </c>
    </row>
    <row r="116" spans="1:37">
      <c r="A116" s="1">
        <v>3</v>
      </c>
      <c r="B116" s="41" t="s">
        <v>144</v>
      </c>
      <c r="C116" s="5" t="str">
        <f>VLOOKUP(B116,'Teams + teamnaam'!$AA$2:$AD$53,3,FALSE)</f>
        <v>Grootegast</v>
      </c>
      <c r="D116" s="47"/>
      <c r="M116" s="42" t="s">
        <v>144</v>
      </c>
      <c r="N116" s="5" t="str">
        <f>VLOOKUP(M116,'Teams + teamnaam'!$AA$2:$AD$53,3,FALSE)</f>
        <v>Grootegast</v>
      </c>
      <c r="O116" s="47"/>
      <c r="X116" s="27" t="str">
        <f t="shared" si="70"/>
        <v>Schalke</v>
      </c>
      <c r="Y116" s="6">
        <f>J124</f>
        <v>1</v>
      </c>
      <c r="Z116" s="6">
        <f>J126</f>
        <v>3</v>
      </c>
      <c r="AA116" s="6">
        <f>K128</f>
        <v>0</v>
      </c>
      <c r="AB116" s="6">
        <f>K130</f>
        <v>0</v>
      </c>
      <c r="AC116" s="28">
        <f t="shared" si="71"/>
        <v>4</v>
      </c>
      <c r="AD116" s="6">
        <f>SUMIF(C122:C131,X116,F122:F131)+SUMIF(E122:E131,X116,H122:H131)</f>
        <v>2</v>
      </c>
      <c r="AE116" s="6">
        <f>SUMIF(C122:C131,X116,H122:H131)+SUMIF(E122:E131,X116,F122:F131)</f>
        <v>3</v>
      </c>
      <c r="AF116" s="6">
        <f>SUMPRODUCT((C122:C131=X116)*(J122:J131=3))+SUMPRODUCT((E122:E131=X116)*(K122:K131=3))</f>
        <v>1</v>
      </c>
      <c r="AG116" s="6">
        <f>SUMPRODUCT((C122:C131=X116)*(J122:J131=1))+SUMPRODUCT((E122:E131=X116)*(K122:K131=1))</f>
        <v>1</v>
      </c>
      <c r="AH116" s="6">
        <f>SUMPRODUCT((C122:C131=X116)*(J122:J131=0))+SUMPRODUCT((E122:E131=X116)*(K122:K131=0))</f>
        <v>2</v>
      </c>
      <c r="AI116" s="29">
        <f>RANK(AC116,AC114:AC118,0)</f>
        <v>3</v>
      </c>
      <c r="AJ116" s="6">
        <f t="shared" si="72"/>
        <v>-1</v>
      </c>
      <c r="AK116" s="167">
        <v>3</v>
      </c>
    </row>
    <row r="117" spans="1:37">
      <c r="A117" s="1">
        <v>4</v>
      </c>
      <c r="B117" s="41" t="s">
        <v>149</v>
      </c>
      <c r="C117" s="5" t="str">
        <f>VLOOKUP(B117,'Teams + teamnaam'!$AA$2:$AD$53,3,FALSE)</f>
        <v>SV Marum</v>
      </c>
      <c r="D117" s="47"/>
      <c r="M117" s="42" t="s">
        <v>116</v>
      </c>
      <c r="N117" s="5" t="str">
        <f>VLOOKUP(M117,'Teams + teamnaam'!$AA$2:$AD$53,3,FALSE)</f>
        <v>VEV'67</v>
      </c>
      <c r="O117" s="47"/>
      <c r="X117" s="27" t="str">
        <f t="shared" si="70"/>
        <v>Barcelona</v>
      </c>
      <c r="Y117" s="6">
        <f>K123</f>
        <v>3</v>
      </c>
      <c r="Z117" s="6">
        <f>K126</f>
        <v>0</v>
      </c>
      <c r="AA117" s="6">
        <f>J129</f>
        <v>3</v>
      </c>
      <c r="AB117" s="6">
        <f>J131</f>
        <v>1</v>
      </c>
      <c r="AC117" s="28">
        <f t="shared" si="71"/>
        <v>7</v>
      </c>
      <c r="AD117" s="6">
        <f>SUMIF(C122:C131,X117,F122:F131)+SUMIF(E122:E131,X117,H122:H131)</f>
        <v>4</v>
      </c>
      <c r="AE117" s="6">
        <f>SUMIF(C122:C131,X117,H122:H131)+SUMIF(E122:E131,X117,F122:F131)</f>
        <v>2</v>
      </c>
      <c r="AF117" s="6">
        <f>SUMPRODUCT((C122:C131=X117)*(J122:J131=3))+SUMPRODUCT((E122:E131=X117)*(K122:K131=3))</f>
        <v>2</v>
      </c>
      <c r="AG117" s="6">
        <f>SUMPRODUCT((C122:C131=X117)*(J122:J131=1))+SUMPRODUCT((E122:E131=X117)*(K122:K131=1))</f>
        <v>1</v>
      </c>
      <c r="AH117" s="6">
        <f>SUMPRODUCT((C122:C131=X117)*(J122:J131=0))+SUMPRODUCT((E122:E131=X117)*(K122:K131=0))</f>
        <v>1</v>
      </c>
      <c r="AI117" s="29">
        <f>RANK(AC117,AC114:AC118,0)</f>
        <v>2</v>
      </c>
      <c r="AJ117" s="6">
        <f t="shared" si="72"/>
        <v>2</v>
      </c>
    </row>
    <row r="118" spans="1:37">
      <c r="A118" s="1">
        <v>5</v>
      </c>
      <c r="B118" s="41" t="s">
        <v>595</v>
      </c>
      <c r="C118" s="5" t="str">
        <f>VLOOKUP(B118,'Teams + teamnaam'!$AA$2:$AD$53,3,FALSE)</f>
        <v>OKVC</v>
      </c>
      <c r="D118" s="47"/>
      <c r="M118" s="42" t="s">
        <v>162</v>
      </c>
      <c r="N118" s="5" t="str">
        <f>VLOOKUP(M118,'Teams + teamnaam'!$AA$2:$AD$53,3,FALSE)</f>
        <v>VEV'67</v>
      </c>
      <c r="O118" s="47"/>
      <c r="X118" s="27" t="str">
        <f t="shared" si="70"/>
        <v>Nice-OKVC</v>
      </c>
      <c r="Y118" s="6">
        <f>K122</f>
        <v>3</v>
      </c>
      <c r="Z118" s="6">
        <f>J125</f>
        <v>3</v>
      </c>
      <c r="AA118" s="6">
        <f>J128</f>
        <v>3</v>
      </c>
      <c r="AB118" s="6">
        <f>K131</f>
        <v>1</v>
      </c>
      <c r="AC118" s="28">
        <f t="shared" si="71"/>
        <v>10</v>
      </c>
      <c r="AD118" s="6">
        <f>SUMIF(C122:C131,X118,F122:F131)+SUMIF(E122:E131,X118,H122:H131)</f>
        <v>8</v>
      </c>
      <c r="AE118" s="6">
        <f>SUMIF(C122:C131,X118,H122:H131)+SUMIF(E122:E131,X118,F122:F131)</f>
        <v>0</v>
      </c>
      <c r="AF118" s="6">
        <f>SUMPRODUCT((C122:C131=X118)*(J122:J131=3))+SUMPRODUCT((E122:E131=X118)*(K122:K131=3))</f>
        <v>3</v>
      </c>
      <c r="AG118" s="6">
        <f>SUMPRODUCT((C122:C131=X118)*(J122:J131=1))+SUMPRODUCT((E122:E131=X118)*(K122:K131=1))</f>
        <v>1</v>
      </c>
      <c r="AH118" s="6">
        <f>SUMPRODUCT((C122:C131=X118)*(J122:J131=0))+SUMPRODUCT((E122:E131=X118)*(K122:K131=0))</f>
        <v>0</v>
      </c>
      <c r="AI118" s="29">
        <f>RANK(AC118,AC114:AC118,0)</f>
        <v>1</v>
      </c>
      <c r="AJ118" s="6">
        <f t="shared" si="72"/>
        <v>8</v>
      </c>
    </row>
    <row r="119" spans="1:37">
      <c r="D119" s="47"/>
      <c r="O119" s="47"/>
      <c r="X119" s="31"/>
      <c r="Y119" s="32"/>
      <c r="Z119" s="32"/>
      <c r="AA119" s="32"/>
      <c r="AB119" s="32"/>
      <c r="AC119" s="32"/>
      <c r="AD119" s="32"/>
      <c r="AE119" s="32"/>
      <c r="AF119" s="31"/>
      <c r="AG119" s="31"/>
      <c r="AH119" s="31"/>
    </row>
    <row r="120" spans="1:37">
      <c r="B120" s="2" t="s">
        <v>403</v>
      </c>
      <c r="D120" s="47"/>
      <c r="M120" s="2" t="s">
        <v>407</v>
      </c>
      <c r="O120" s="47"/>
      <c r="X120" s="31"/>
      <c r="Y120" s="32"/>
      <c r="Z120" s="32"/>
      <c r="AA120" s="32"/>
      <c r="AB120" s="32"/>
      <c r="AC120" s="32"/>
      <c r="AD120" s="32"/>
      <c r="AE120" s="32"/>
      <c r="AF120" s="31"/>
      <c r="AG120" s="31"/>
      <c r="AH120" s="31"/>
    </row>
    <row r="121" spans="1:37">
      <c r="B121" s="8"/>
      <c r="C121" s="8"/>
      <c r="D121" s="45"/>
      <c r="E121" s="8"/>
      <c r="F121" s="249" t="s">
        <v>5</v>
      </c>
      <c r="G121" s="171"/>
      <c r="H121" s="171"/>
      <c r="I121" s="8"/>
      <c r="J121" s="250" t="s">
        <v>4</v>
      </c>
      <c r="K121" s="249"/>
      <c r="M121" s="8"/>
      <c r="N121" s="8"/>
      <c r="O121" s="45"/>
      <c r="P121" s="8"/>
      <c r="Q121" s="249" t="s">
        <v>5</v>
      </c>
      <c r="R121" s="171"/>
      <c r="S121" s="171"/>
      <c r="T121" s="8"/>
      <c r="U121" s="250" t="s">
        <v>4</v>
      </c>
      <c r="V121" s="249"/>
      <c r="W121" s="19"/>
      <c r="X121" s="35" t="s">
        <v>88</v>
      </c>
      <c r="Y121" s="32"/>
      <c r="Z121" s="32"/>
      <c r="AA121" s="32"/>
      <c r="AB121" s="32"/>
      <c r="AC121" s="32"/>
      <c r="AD121" s="32"/>
      <c r="AE121" s="32"/>
      <c r="AF121" s="31"/>
      <c r="AG121" s="33"/>
      <c r="AH121" s="31"/>
    </row>
    <row r="122" spans="1:37">
      <c r="B122" s="10" t="s">
        <v>18</v>
      </c>
      <c r="C122" s="11" t="str">
        <f>B114</f>
        <v>Arsenal</v>
      </c>
      <c r="D122" s="12" t="s">
        <v>7</v>
      </c>
      <c r="E122" s="13" t="str">
        <f>B118</f>
        <v>Nice-OKVC</v>
      </c>
      <c r="F122" s="14">
        <v>0</v>
      </c>
      <c r="G122" s="12" t="s">
        <v>7</v>
      </c>
      <c r="H122" s="14">
        <v>2</v>
      </c>
      <c r="I122" s="12"/>
      <c r="J122" s="6">
        <f>IF(F122="","",IF(F122&gt;H122,3,IF(F122=H122,1,0)))</f>
        <v>0</v>
      </c>
      <c r="K122" s="6">
        <f>IF(H122="","",IF(H122&gt;F122,3,IF(H122=F122,1,0)))</f>
        <v>3</v>
      </c>
      <c r="M122" s="10" t="s">
        <v>6</v>
      </c>
      <c r="N122" s="11" t="str">
        <f>M114</f>
        <v>Feyenoord</v>
      </c>
      <c r="O122" s="12" t="s">
        <v>7</v>
      </c>
      <c r="P122" s="13" t="str">
        <f>M118</f>
        <v>West Ham</v>
      </c>
      <c r="Q122" s="14"/>
      <c r="R122" s="12" t="s">
        <v>7</v>
      </c>
      <c r="S122" s="14"/>
      <c r="T122" s="12"/>
      <c r="U122" s="6" t="str">
        <f>IF(Q122="","",IF(Q122&gt;S122,3,IF(Q122=S122,1,0)))</f>
        <v/>
      </c>
      <c r="V122" s="6" t="str">
        <f>IF(S122="","",IF(S122&gt;Q122,3,IF(S122=Q122,1,0)))</f>
        <v/>
      </c>
      <c r="W122" s="19"/>
      <c r="X122" s="31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</row>
    <row r="123" spans="1:37">
      <c r="B123" s="16" t="s">
        <v>40</v>
      </c>
      <c r="C123" s="11" t="str">
        <f>B115</f>
        <v>Tottenham</v>
      </c>
      <c r="D123" s="12" t="s">
        <v>7</v>
      </c>
      <c r="E123" s="13" t="str">
        <f>B117</f>
        <v>Barcelona</v>
      </c>
      <c r="F123" s="14">
        <v>0</v>
      </c>
      <c r="G123" s="12" t="s">
        <v>7</v>
      </c>
      <c r="H123" s="14">
        <v>3</v>
      </c>
      <c r="I123" s="12"/>
      <c r="J123" s="6">
        <f t="shared" ref="J123:J131" si="73">IF(F123="","",IF(F123&gt;H123,3,IF(F123=H123,1,0)))</f>
        <v>0</v>
      </c>
      <c r="K123" s="6">
        <f t="shared" ref="K123:K131" si="74">IF(H123="","",IF(H123&gt;F123,3,IF(H123=F123,1,0)))</f>
        <v>3</v>
      </c>
      <c r="M123" s="16" t="s">
        <v>9</v>
      </c>
      <c r="N123" s="11" t="str">
        <f>M115</f>
        <v>Barcelona</v>
      </c>
      <c r="O123" s="12" t="s">
        <v>7</v>
      </c>
      <c r="P123" s="13" t="str">
        <f>M117</f>
        <v>Arsenal</v>
      </c>
      <c r="Q123" s="14"/>
      <c r="R123" s="12" t="s">
        <v>7</v>
      </c>
      <c r="S123" s="14"/>
      <c r="T123" s="12"/>
      <c r="U123" s="6" t="str">
        <f t="shared" ref="U123:U131" si="75">IF(Q123="","",IF(Q123&gt;S123,3,IF(Q123=S123,1,0)))</f>
        <v/>
      </c>
      <c r="V123" s="6" t="str">
        <f t="shared" ref="V123:V131" si="76">IF(S123="","",IF(S123&gt;Q123,3,IF(S123=Q123,1,0)))</f>
        <v/>
      </c>
      <c r="W123" s="19"/>
      <c r="X123" s="37" t="str">
        <f>M112</f>
        <v>Poule D-FF</v>
      </c>
      <c r="Y123" s="36" t="s">
        <v>79</v>
      </c>
      <c r="Z123" s="36" t="s">
        <v>80</v>
      </c>
      <c r="AA123" s="36" t="s">
        <v>81</v>
      </c>
      <c r="AB123" s="36" t="s">
        <v>87</v>
      </c>
      <c r="AC123" s="36" t="s">
        <v>4</v>
      </c>
      <c r="AD123" s="36" t="s">
        <v>82</v>
      </c>
      <c r="AE123" s="36" t="s">
        <v>83</v>
      </c>
      <c r="AF123" s="36" t="s">
        <v>84</v>
      </c>
      <c r="AG123" s="36" t="s">
        <v>85</v>
      </c>
      <c r="AH123" s="36" t="s">
        <v>86</v>
      </c>
      <c r="AI123" s="36" t="s">
        <v>5</v>
      </c>
      <c r="AJ123" s="36" t="s">
        <v>127</v>
      </c>
    </row>
    <row r="124" spans="1:37">
      <c r="B124" s="16" t="s">
        <v>41</v>
      </c>
      <c r="C124" s="11" t="str">
        <f>B116</f>
        <v>Schalke</v>
      </c>
      <c r="D124" s="12" t="s">
        <v>7</v>
      </c>
      <c r="E124" s="13" t="str">
        <f>B114</f>
        <v>Arsenal</v>
      </c>
      <c r="F124" s="14">
        <v>0</v>
      </c>
      <c r="G124" s="17" t="s">
        <v>7</v>
      </c>
      <c r="H124" s="14">
        <v>0</v>
      </c>
      <c r="I124" s="12"/>
      <c r="J124" s="6">
        <f t="shared" si="73"/>
        <v>1</v>
      </c>
      <c r="K124" s="6">
        <f t="shared" si="74"/>
        <v>1</v>
      </c>
      <c r="M124" s="16" t="s">
        <v>11</v>
      </c>
      <c r="N124" s="11" t="str">
        <f>M116</f>
        <v>Schalke</v>
      </c>
      <c r="O124" s="12" t="s">
        <v>7</v>
      </c>
      <c r="P124" s="13" t="str">
        <f>M114</f>
        <v>Feyenoord</v>
      </c>
      <c r="Q124" s="14"/>
      <c r="R124" s="17" t="s">
        <v>7</v>
      </c>
      <c r="S124" s="14"/>
      <c r="T124" s="12"/>
      <c r="U124" s="6" t="str">
        <f t="shared" si="75"/>
        <v/>
      </c>
      <c r="V124" s="6" t="str">
        <f t="shared" si="76"/>
        <v/>
      </c>
      <c r="W124" s="19"/>
      <c r="X124" s="27" t="str">
        <f>M114</f>
        <v>Feyenoord</v>
      </c>
      <c r="Y124" s="6" t="str">
        <f>U122</f>
        <v/>
      </c>
      <c r="Z124" s="6" t="str">
        <f>V124</f>
        <v/>
      </c>
      <c r="AA124" s="6" t="str">
        <f>U127</f>
        <v/>
      </c>
      <c r="AB124" s="6" t="str">
        <f>V129</f>
        <v/>
      </c>
      <c r="AC124" s="28">
        <f>SUM(Y124:AB124)</f>
        <v>0</v>
      </c>
      <c r="AD124" s="6">
        <f>SUMIF(N122:N131,X124,Q122:Q131)+SUMIF(P122:P131,X124,S122:S131)</f>
        <v>0</v>
      </c>
      <c r="AE124" s="6">
        <f>SUMIF(N122:N131,X124,S122:S131)+SUMIF(P122:P131,X124,Q122:Q131)</f>
        <v>0</v>
      </c>
      <c r="AF124" s="6">
        <f>SUMPRODUCT((N122:N131=X124)*(U122:U131=3))+SUMPRODUCT((P122:P131=X124)*(V122:V131=3))</f>
        <v>0</v>
      </c>
      <c r="AG124" s="6">
        <f>SUMPRODUCT((N122:N131=X124)*(U122:U131=1))+SUMPRODUCT((P122:P131=X124)*(V122:V131=1))</f>
        <v>0</v>
      </c>
      <c r="AH124" s="6">
        <f>SUMPRODUCT((N122:N131=X124)*(U122:U131=0))+SUMPRODUCT((P122:P131=X124)*(V122:V131=0))</f>
        <v>0</v>
      </c>
      <c r="AI124" s="29">
        <f>RANK(AC124,AC124:AC128,0)</f>
        <v>1</v>
      </c>
      <c r="AJ124" s="6">
        <f>AD124-AE124</f>
        <v>0</v>
      </c>
    </row>
    <row r="125" spans="1:37">
      <c r="B125" s="16" t="s">
        <v>42</v>
      </c>
      <c r="C125" s="11" t="str">
        <f>B118</f>
        <v>Nice-OKVC</v>
      </c>
      <c r="D125" s="12" t="s">
        <v>7</v>
      </c>
      <c r="E125" s="13" t="str">
        <f>B115</f>
        <v>Tottenham</v>
      </c>
      <c r="F125" s="14">
        <v>4</v>
      </c>
      <c r="G125" s="12" t="s">
        <v>7</v>
      </c>
      <c r="H125" s="14">
        <v>0</v>
      </c>
      <c r="I125" s="12"/>
      <c r="J125" s="6">
        <f t="shared" si="73"/>
        <v>3</v>
      </c>
      <c r="K125" s="6">
        <f t="shared" si="74"/>
        <v>0</v>
      </c>
      <c r="M125" s="16" t="s">
        <v>13</v>
      </c>
      <c r="N125" s="11" t="str">
        <f>M118</f>
        <v>West Ham</v>
      </c>
      <c r="O125" s="12" t="s">
        <v>7</v>
      </c>
      <c r="P125" s="13" t="str">
        <f>M115</f>
        <v>Barcelona</v>
      </c>
      <c r="Q125" s="14"/>
      <c r="R125" s="12" t="s">
        <v>7</v>
      </c>
      <c r="S125" s="14"/>
      <c r="T125" s="12"/>
      <c r="U125" s="6" t="str">
        <f t="shared" si="75"/>
        <v/>
      </c>
      <c r="V125" s="6" t="str">
        <f t="shared" si="76"/>
        <v/>
      </c>
      <c r="W125" s="19"/>
      <c r="X125" s="27" t="str">
        <f t="shared" ref="X125:X128" si="77">M115</f>
        <v>Barcelona</v>
      </c>
      <c r="Y125" s="6" t="str">
        <f>U123</f>
        <v/>
      </c>
      <c r="Z125" s="6" t="str">
        <f>V125</f>
        <v/>
      </c>
      <c r="AA125" s="6" t="str">
        <f>V127</f>
        <v/>
      </c>
      <c r="AB125" s="6" t="str">
        <f>U130</f>
        <v/>
      </c>
      <c r="AC125" s="28">
        <f t="shared" ref="AC125:AC128" si="78">SUM(Y125:AB125)</f>
        <v>0</v>
      </c>
      <c r="AD125" s="6">
        <f>SUMIF(N122:N131,X125,Q122:Q131)+SUMIF(P122:P131,X125,S122:S131)</f>
        <v>0</v>
      </c>
      <c r="AE125" s="6">
        <f>SUMIF(N122:N131,X125,S122:S131)+SUMIF(P122:P131,X125,Q122:Q131)</f>
        <v>0</v>
      </c>
      <c r="AF125" s="6">
        <f>SUMPRODUCT((N122:N131=X125)*(U122:U131=3))+SUMPRODUCT((P122:P131=X125)*(V122:V131=3))</f>
        <v>0</v>
      </c>
      <c r="AG125" s="6">
        <f>SUMPRODUCT((N122:N131=X125)*(U122:U131=1))+SUMPRODUCT((P122:P131=X125)*(V122:V131=1))</f>
        <v>0</v>
      </c>
      <c r="AH125" s="6">
        <f>SUMPRODUCT((N122:N131=X125)*(U122:U131=0))+SUMPRODUCT((P122:P131=X125)*(V122:V131=0))</f>
        <v>0</v>
      </c>
      <c r="AI125" s="29">
        <f>RANK(AC125,AC124:AC128,0)</f>
        <v>1</v>
      </c>
      <c r="AJ125" s="6">
        <f t="shared" ref="AJ125:AJ128" si="79">AD125-AE125</f>
        <v>0</v>
      </c>
    </row>
    <row r="126" spans="1:37">
      <c r="B126" s="10" t="s">
        <v>43</v>
      </c>
      <c r="C126" s="11" t="str">
        <f>B116</f>
        <v>Schalke</v>
      </c>
      <c r="D126" s="12" t="s">
        <v>7</v>
      </c>
      <c r="E126" s="13" t="str">
        <f>B117</f>
        <v>Barcelona</v>
      </c>
      <c r="F126" s="14">
        <v>2</v>
      </c>
      <c r="G126" s="12" t="s">
        <v>7</v>
      </c>
      <c r="H126" s="14">
        <v>0</v>
      </c>
      <c r="I126" s="12"/>
      <c r="J126" s="6">
        <f t="shared" si="73"/>
        <v>3</v>
      </c>
      <c r="K126" s="6">
        <f t="shared" si="74"/>
        <v>0</v>
      </c>
      <c r="M126" s="10" t="s">
        <v>15</v>
      </c>
      <c r="N126" s="11" t="str">
        <f>M116</f>
        <v>Schalke</v>
      </c>
      <c r="O126" s="12" t="s">
        <v>7</v>
      </c>
      <c r="P126" s="13" t="str">
        <f>M117</f>
        <v>Arsenal</v>
      </c>
      <c r="Q126" s="14"/>
      <c r="R126" s="12" t="s">
        <v>7</v>
      </c>
      <c r="S126" s="14"/>
      <c r="T126" s="12"/>
      <c r="U126" s="6" t="str">
        <f t="shared" si="75"/>
        <v/>
      </c>
      <c r="V126" s="6" t="str">
        <f t="shared" si="76"/>
        <v/>
      </c>
      <c r="W126" s="19"/>
      <c r="X126" s="27" t="str">
        <f t="shared" si="77"/>
        <v>Schalke</v>
      </c>
      <c r="Y126" s="6" t="str">
        <f>U124</f>
        <v/>
      </c>
      <c r="Z126" s="6" t="str">
        <f>U126</f>
        <v/>
      </c>
      <c r="AA126" s="6" t="str">
        <f>V128</f>
        <v/>
      </c>
      <c r="AB126" s="6" t="str">
        <f>V130</f>
        <v/>
      </c>
      <c r="AC126" s="28">
        <f t="shared" si="78"/>
        <v>0</v>
      </c>
      <c r="AD126" s="6">
        <f>SUMIF(N122:N131,X126,Q122:Q131)+SUMIF(P122:P131,X126,S122:S131)</f>
        <v>0</v>
      </c>
      <c r="AE126" s="6">
        <f>SUMIF(N122:N131,X126,S122:S131)+SUMIF(P122:P131,X126,Q122:Q131)</f>
        <v>0</v>
      </c>
      <c r="AF126" s="6">
        <f>SUMPRODUCT((N122:N131=X126)*(U122:U131=3))+SUMPRODUCT((P122:P131=X126)*(V122:V131=3))</f>
        <v>0</v>
      </c>
      <c r="AG126" s="6">
        <f>SUMPRODUCT((N122:N131=X126)*(U122:U131=1))+SUMPRODUCT((P122:P131=X126)*(V122:V131=1))</f>
        <v>0</v>
      </c>
      <c r="AH126" s="6">
        <f>SUMPRODUCT((N122:N131=X126)*(U122:U131=0))+SUMPRODUCT((P122:P131=X126)*(V122:V131=0))</f>
        <v>0</v>
      </c>
      <c r="AI126" s="29">
        <f>RANK(AC126,AC124:AC128,0)</f>
        <v>1</v>
      </c>
      <c r="AJ126" s="6">
        <f t="shared" si="79"/>
        <v>0</v>
      </c>
    </row>
    <row r="127" spans="1:37">
      <c r="B127" s="16" t="s">
        <v>31</v>
      </c>
      <c r="C127" s="11" t="str">
        <f>B114</f>
        <v>Arsenal</v>
      </c>
      <c r="D127" s="12" t="s">
        <v>7</v>
      </c>
      <c r="E127" s="13" t="str">
        <f>B115</f>
        <v>Tottenham</v>
      </c>
      <c r="F127" s="14">
        <v>1</v>
      </c>
      <c r="G127" s="12" t="s">
        <v>7</v>
      </c>
      <c r="H127" s="14">
        <v>0</v>
      </c>
      <c r="I127" s="12"/>
      <c r="J127" s="6">
        <f t="shared" si="73"/>
        <v>3</v>
      </c>
      <c r="K127" s="6">
        <f t="shared" si="74"/>
        <v>0</v>
      </c>
      <c r="M127" s="16" t="s">
        <v>17</v>
      </c>
      <c r="N127" s="11" t="str">
        <f>M114</f>
        <v>Feyenoord</v>
      </c>
      <c r="O127" s="12" t="s">
        <v>7</v>
      </c>
      <c r="P127" s="13" t="str">
        <f>M115</f>
        <v>Barcelona</v>
      </c>
      <c r="Q127" s="14"/>
      <c r="R127" s="12" t="s">
        <v>7</v>
      </c>
      <c r="S127" s="14"/>
      <c r="T127" s="12"/>
      <c r="U127" s="6" t="str">
        <f t="shared" si="75"/>
        <v/>
      </c>
      <c r="V127" s="6" t="str">
        <f t="shared" si="76"/>
        <v/>
      </c>
      <c r="X127" s="27" t="str">
        <f t="shared" si="77"/>
        <v>Arsenal</v>
      </c>
      <c r="Y127" s="6" t="str">
        <f>V123</f>
        <v/>
      </c>
      <c r="Z127" s="6" t="str">
        <f>V126</f>
        <v/>
      </c>
      <c r="AA127" s="6" t="str">
        <f>U129</f>
        <v/>
      </c>
      <c r="AB127" s="6" t="str">
        <f>U131</f>
        <v/>
      </c>
      <c r="AC127" s="28">
        <f t="shared" si="78"/>
        <v>0</v>
      </c>
      <c r="AD127" s="6">
        <f>SUMIF(N122:N131,X127,Q122:Q131)+SUMIF(P122:P131,X127,S122:S131)</f>
        <v>0</v>
      </c>
      <c r="AE127" s="6">
        <f>SUMIF(N122:N131,X127,S122:S131)+SUMIF(P122:P131,X127,Q122:Q131)</f>
        <v>0</v>
      </c>
      <c r="AF127" s="6">
        <f>SUMPRODUCT((N122:N131=X127)*(U122:U131=3))+SUMPRODUCT((P122:P131=X127)*(V122:V131=3))</f>
        <v>0</v>
      </c>
      <c r="AG127" s="6">
        <f>SUMPRODUCT((N122:N131=X127)*(U122:U131=1))+SUMPRODUCT((P122:P131=X127)*(V122:V131=1))</f>
        <v>0</v>
      </c>
      <c r="AH127" s="6">
        <f>SUMPRODUCT((N122:N131=X127)*(U122:U131=0))+SUMPRODUCT((P122:P131=X127)*(V122:V131=0))</f>
        <v>0</v>
      </c>
      <c r="AI127" s="29">
        <f>RANK(AC127,AC124:AC128,0)</f>
        <v>1</v>
      </c>
      <c r="AJ127" s="6">
        <f t="shared" si="79"/>
        <v>0</v>
      </c>
    </row>
    <row r="128" spans="1:37">
      <c r="B128" s="16" t="s">
        <v>33</v>
      </c>
      <c r="C128" s="11" t="str">
        <f>B118</f>
        <v>Nice-OKVC</v>
      </c>
      <c r="D128" s="12" t="s">
        <v>7</v>
      </c>
      <c r="E128" s="13" t="str">
        <f>B116</f>
        <v>Schalke</v>
      </c>
      <c r="F128" s="14">
        <v>2</v>
      </c>
      <c r="G128" s="12" t="s">
        <v>7</v>
      </c>
      <c r="H128" s="14">
        <v>0</v>
      </c>
      <c r="I128" s="12"/>
      <c r="J128" s="6">
        <f t="shared" si="73"/>
        <v>3</v>
      </c>
      <c r="K128" s="6">
        <f t="shared" si="74"/>
        <v>0</v>
      </c>
      <c r="M128" s="16" t="s">
        <v>21</v>
      </c>
      <c r="N128" s="11" t="str">
        <f>M118</f>
        <v>West Ham</v>
      </c>
      <c r="O128" s="12" t="s">
        <v>7</v>
      </c>
      <c r="P128" s="13" t="str">
        <f>M116</f>
        <v>Schalke</v>
      </c>
      <c r="Q128" s="14"/>
      <c r="R128" s="12" t="s">
        <v>7</v>
      </c>
      <c r="S128" s="14"/>
      <c r="T128" s="12"/>
      <c r="U128" s="6" t="str">
        <f t="shared" si="75"/>
        <v/>
      </c>
      <c r="V128" s="6" t="str">
        <f t="shared" si="76"/>
        <v/>
      </c>
      <c r="X128" s="27" t="str">
        <f t="shared" si="77"/>
        <v>West Ham</v>
      </c>
      <c r="Y128" s="6" t="str">
        <f>V122</f>
        <v/>
      </c>
      <c r="Z128" s="6" t="str">
        <f>U125</f>
        <v/>
      </c>
      <c r="AA128" s="6" t="str">
        <f>U128</f>
        <v/>
      </c>
      <c r="AB128" s="6" t="str">
        <f>V131</f>
        <v/>
      </c>
      <c r="AC128" s="28">
        <f t="shared" si="78"/>
        <v>0</v>
      </c>
      <c r="AD128" s="6">
        <f>SUMIF(N122:N131,X128,Q122:Q131)+SUMIF(P122:P131,X128,S122:S131)</f>
        <v>0</v>
      </c>
      <c r="AE128" s="6">
        <f>SUMIF(N122:N131,X128,S122:S131)+SUMIF(P122:P131,X128,Q122:Q131)</f>
        <v>0</v>
      </c>
      <c r="AF128" s="6">
        <f>SUMPRODUCT((N122:N131=X128)*(U122:U131=3))+SUMPRODUCT((P122:P131=X128)*(V122:V131=3))</f>
        <v>0</v>
      </c>
      <c r="AG128" s="6">
        <f>SUMPRODUCT((N122:N131=X128)*(U122:U131=1))+SUMPRODUCT((P122:P131=X128)*(V122:V131=1))</f>
        <v>0</v>
      </c>
      <c r="AH128" s="6">
        <f>SUMPRODUCT((N122:N131=X128)*(U122:U131=0))+SUMPRODUCT((P122:P131=X128)*(V122:V131=0))</f>
        <v>0</v>
      </c>
      <c r="AI128" s="29">
        <f>RANK(AC128,AC124:AC128,0)</f>
        <v>1</v>
      </c>
      <c r="AJ128" s="6">
        <f t="shared" si="79"/>
        <v>0</v>
      </c>
    </row>
    <row r="129" spans="1:37">
      <c r="B129" s="16" t="s">
        <v>35</v>
      </c>
      <c r="C129" s="11" t="str">
        <f>B117</f>
        <v>Barcelona</v>
      </c>
      <c r="D129" s="12" t="s">
        <v>7</v>
      </c>
      <c r="E129" s="13" t="str">
        <f>B114</f>
        <v>Arsenal</v>
      </c>
      <c r="F129" s="14">
        <v>1</v>
      </c>
      <c r="G129" s="12" t="s">
        <v>7</v>
      </c>
      <c r="H129" s="14">
        <v>0</v>
      </c>
      <c r="I129" s="12"/>
      <c r="J129" s="6">
        <f t="shared" si="73"/>
        <v>3</v>
      </c>
      <c r="K129" s="6">
        <f t="shared" si="74"/>
        <v>0</v>
      </c>
      <c r="M129" s="16" t="s">
        <v>22</v>
      </c>
      <c r="N129" s="11" t="str">
        <f>M117</f>
        <v>Arsenal</v>
      </c>
      <c r="O129" s="12" t="s">
        <v>7</v>
      </c>
      <c r="P129" s="13" t="str">
        <f>M114</f>
        <v>Feyenoord</v>
      </c>
      <c r="Q129" s="14"/>
      <c r="R129" s="12" t="s">
        <v>7</v>
      </c>
      <c r="S129" s="14"/>
      <c r="T129" s="12"/>
      <c r="U129" s="6" t="str">
        <f t="shared" si="75"/>
        <v/>
      </c>
      <c r="V129" s="6" t="str">
        <f t="shared" si="76"/>
        <v/>
      </c>
    </row>
    <row r="130" spans="1:37">
      <c r="B130" s="16" t="s">
        <v>36</v>
      </c>
      <c r="C130" s="11" t="str">
        <f>B115</f>
        <v>Tottenham</v>
      </c>
      <c r="D130" s="12" t="s">
        <v>7</v>
      </c>
      <c r="E130" s="13" t="str">
        <f>B116</f>
        <v>Schalke</v>
      </c>
      <c r="F130" s="14">
        <v>1</v>
      </c>
      <c r="G130" s="12" t="s">
        <v>7</v>
      </c>
      <c r="H130" s="14">
        <v>0</v>
      </c>
      <c r="I130" s="12"/>
      <c r="J130" s="6">
        <f t="shared" si="73"/>
        <v>3</v>
      </c>
      <c r="K130" s="6">
        <f t="shared" si="74"/>
        <v>0</v>
      </c>
      <c r="M130" s="16" t="s">
        <v>23</v>
      </c>
      <c r="N130" s="11" t="str">
        <f>M115</f>
        <v>Barcelona</v>
      </c>
      <c r="O130" s="12" t="s">
        <v>7</v>
      </c>
      <c r="P130" s="13" t="str">
        <f>M116</f>
        <v>Schalke</v>
      </c>
      <c r="Q130" s="14"/>
      <c r="R130" s="12" t="s">
        <v>7</v>
      </c>
      <c r="S130" s="14"/>
      <c r="T130" s="12"/>
      <c r="U130" s="6" t="str">
        <f t="shared" si="75"/>
        <v/>
      </c>
      <c r="V130" s="6" t="str">
        <f t="shared" si="76"/>
        <v/>
      </c>
    </row>
    <row r="131" spans="1:37">
      <c r="B131" s="16" t="s">
        <v>37</v>
      </c>
      <c r="C131" s="11" t="str">
        <f>B117</f>
        <v>Barcelona</v>
      </c>
      <c r="D131" s="12" t="s">
        <v>7</v>
      </c>
      <c r="E131" s="13" t="str">
        <f>B118</f>
        <v>Nice-OKVC</v>
      </c>
      <c r="F131" s="14">
        <v>0</v>
      </c>
      <c r="G131" s="12" t="s">
        <v>7</v>
      </c>
      <c r="H131" s="14">
        <v>0</v>
      </c>
      <c r="I131" s="12"/>
      <c r="J131" s="6">
        <f t="shared" si="73"/>
        <v>1</v>
      </c>
      <c r="K131" s="6">
        <f t="shared" si="74"/>
        <v>1</v>
      </c>
      <c r="M131" s="16" t="s">
        <v>24</v>
      </c>
      <c r="N131" s="11" t="str">
        <f>M117</f>
        <v>Arsenal</v>
      </c>
      <c r="O131" s="12" t="s">
        <v>7</v>
      </c>
      <c r="P131" s="13" t="str">
        <f>M118</f>
        <v>West Ham</v>
      </c>
      <c r="Q131" s="14"/>
      <c r="R131" s="12" t="s">
        <v>7</v>
      </c>
      <c r="S131" s="14"/>
      <c r="T131" s="12"/>
      <c r="U131" s="6" t="str">
        <f t="shared" si="75"/>
        <v/>
      </c>
      <c r="V131" s="6" t="str">
        <f t="shared" si="76"/>
        <v/>
      </c>
    </row>
    <row r="132" spans="1:37">
      <c r="D132" s="47"/>
      <c r="O132" s="47"/>
    </row>
    <row r="133" spans="1:37">
      <c r="D133" s="47"/>
      <c r="O133" s="47"/>
      <c r="X133" s="35" t="s">
        <v>88</v>
      </c>
    </row>
    <row r="134" spans="1:37">
      <c r="B134" s="2" t="s">
        <v>231</v>
      </c>
      <c r="D134" s="132"/>
      <c r="M134" s="2" t="s">
        <v>232</v>
      </c>
      <c r="O134" s="132"/>
    </row>
    <row r="135" spans="1:37">
      <c r="D135" s="132"/>
      <c r="O135" s="132"/>
      <c r="X135" s="37" t="str">
        <f>B134</f>
        <v>Poule D-G</v>
      </c>
      <c r="Y135" s="36" t="s">
        <v>79</v>
      </c>
      <c r="Z135" s="36" t="s">
        <v>80</v>
      </c>
      <c r="AA135" s="36" t="s">
        <v>81</v>
      </c>
      <c r="AB135" s="36" t="s">
        <v>87</v>
      </c>
      <c r="AC135" s="36" t="s">
        <v>4</v>
      </c>
      <c r="AD135" s="36" t="s">
        <v>82</v>
      </c>
      <c r="AE135" s="36" t="s">
        <v>83</v>
      </c>
      <c r="AF135" s="36" t="s">
        <v>84</v>
      </c>
      <c r="AG135" s="36" t="s">
        <v>85</v>
      </c>
      <c r="AH135" s="36" t="s">
        <v>86</v>
      </c>
      <c r="AI135" s="36" t="s">
        <v>5</v>
      </c>
      <c r="AJ135" s="36" t="s">
        <v>127</v>
      </c>
    </row>
    <row r="136" spans="1:37">
      <c r="A136" s="1">
        <v>1</v>
      </c>
      <c r="B136" s="41" t="s">
        <v>105</v>
      </c>
      <c r="C136" s="5" t="str">
        <f>VLOOKUP(B136,'Teams + teamnaam'!$AA$2:$AD$53,3,FALSE)</f>
        <v>VEV'67</v>
      </c>
      <c r="D136" s="132"/>
      <c r="M136" s="42" t="s">
        <v>159</v>
      </c>
      <c r="N136" s="5" t="str">
        <f>VLOOKUP(M136,'Teams + teamnaam'!$AA$2:$AD$53,3,FALSE)</f>
        <v>VEV'67</v>
      </c>
      <c r="O136" s="132"/>
      <c r="X136" s="27" t="str">
        <f>B136</f>
        <v>Chelsea</v>
      </c>
      <c r="Y136" s="6">
        <f>J144</f>
        <v>0</v>
      </c>
      <c r="Z136" s="6">
        <f>K146</f>
        <v>3</v>
      </c>
      <c r="AA136" s="6">
        <f>J149</f>
        <v>0</v>
      </c>
      <c r="AB136" s="6">
        <f>K151</f>
        <v>1</v>
      </c>
      <c r="AC136" s="28">
        <f>SUM(Y136:AB136)</f>
        <v>4</v>
      </c>
      <c r="AD136" s="6">
        <f>SUMIF(C144:C153,X136,F144:F153)+SUMIF(E144:E153,X136,H144:H153)</f>
        <v>2</v>
      </c>
      <c r="AE136" s="6">
        <f>SUMIF(C144:C153,X136,H144:H153)+SUMIF(E144:E153,X136,F144:F153)</f>
        <v>6</v>
      </c>
      <c r="AF136" s="6">
        <f>SUMPRODUCT((C144:C153=X136)*(J144:J153=3))+SUMPRODUCT((E144:E153=X136)*(K144:K153=3))</f>
        <v>1</v>
      </c>
      <c r="AG136" s="6">
        <f>SUMPRODUCT((C144:C153=X136)*(J144:J153=1))+SUMPRODUCT((E144:E153=X136)*(K144:K153=1))</f>
        <v>1</v>
      </c>
      <c r="AH136" s="6">
        <f>SUMPRODUCT((C144:C153=X136)*(J144:J153=0))+SUMPRODUCT((E144:E153=X136)*(K144:K153=0))</f>
        <v>2</v>
      </c>
      <c r="AI136" s="29">
        <f>RANK(AC136,AC136:AC140,0)</f>
        <v>3</v>
      </c>
      <c r="AJ136" s="6">
        <f>AD136-AE136</f>
        <v>-4</v>
      </c>
      <c r="AK136" s="167">
        <v>4</v>
      </c>
    </row>
    <row r="137" spans="1:37">
      <c r="A137" s="1">
        <v>2</v>
      </c>
      <c r="B137" s="41" t="s">
        <v>162</v>
      </c>
      <c r="C137" s="5" t="str">
        <f>VLOOKUP(B137,'Teams + teamnaam'!$AA$2:$AD$53,3,FALSE)</f>
        <v>VEV'67</v>
      </c>
      <c r="D137" s="132"/>
      <c r="M137" s="42" t="s">
        <v>596</v>
      </c>
      <c r="N137" s="5" t="str">
        <f>VLOOKUP(M137,'Teams + teamnaam'!$AA$2:$AD$53,3,FALSE)</f>
        <v>OKVC</v>
      </c>
      <c r="O137" s="132"/>
      <c r="X137" s="27" t="str">
        <f t="shared" ref="X137:X140" si="80">B137</f>
        <v>West Ham</v>
      </c>
      <c r="Y137" s="6">
        <f>J145</f>
        <v>1</v>
      </c>
      <c r="Z137" s="6">
        <f>K147</f>
        <v>3</v>
      </c>
      <c r="AA137" s="6">
        <f>K149</f>
        <v>3</v>
      </c>
      <c r="AB137" s="6">
        <f>J152</f>
        <v>3</v>
      </c>
      <c r="AC137" s="28">
        <f t="shared" ref="AC137:AC140" si="81">SUM(Y137:AB137)</f>
        <v>10</v>
      </c>
      <c r="AD137" s="6">
        <f>SUMIF(C144:C153,X137,F144:F153)+SUMIF(E144:E153,X137,H144:H153)</f>
        <v>12</v>
      </c>
      <c r="AE137" s="6">
        <f>SUMIF(C144:C153,X137,H144:H153)+SUMIF(E144:E153,X137,F144:F153)</f>
        <v>0</v>
      </c>
      <c r="AF137" s="6">
        <f>SUMPRODUCT((C144:C153=X137)*(J144:J153=3))+SUMPRODUCT((E144:E153=X137)*(K144:K153=3))</f>
        <v>3</v>
      </c>
      <c r="AG137" s="6">
        <f>SUMPRODUCT((C144:C153=X137)*(J144:J153=1))+SUMPRODUCT((E144:E153=X137)*(K144:K153=1))</f>
        <v>1</v>
      </c>
      <c r="AH137" s="6">
        <f>SUMPRODUCT((C144:C153=X137)*(J144:J153=0))+SUMPRODUCT((E144:E153=X137)*(K144:K153=0))</f>
        <v>0</v>
      </c>
      <c r="AI137" s="29">
        <f>RANK(AC137,AC136:AC140,0)</f>
        <v>1</v>
      </c>
      <c r="AJ137" s="6">
        <f t="shared" ref="AJ137:AJ140" si="82">AD137-AE137</f>
        <v>12</v>
      </c>
    </row>
    <row r="138" spans="1:37">
      <c r="A138" s="1">
        <v>3</v>
      </c>
      <c r="B138" s="41" t="s">
        <v>110</v>
      </c>
      <c r="C138" s="5" t="str">
        <f>VLOOKUP(B138,'Teams + teamnaam'!$AA$2:$AD$53,3,FALSE)</f>
        <v>VV Grijpskerk</v>
      </c>
      <c r="D138" s="132"/>
      <c r="M138" s="42" t="s">
        <v>114</v>
      </c>
      <c r="N138" s="5" t="str">
        <f>VLOOKUP(M138,'Teams + teamnaam'!$AA$2:$AD$53,3,FALSE)</f>
        <v>SV Marum</v>
      </c>
      <c r="O138" s="132"/>
      <c r="X138" s="27" t="str">
        <f t="shared" si="80"/>
        <v>Napoli</v>
      </c>
      <c r="Y138" s="6">
        <f>J146</f>
        <v>0</v>
      </c>
      <c r="Z138" s="6">
        <f>J148</f>
        <v>1</v>
      </c>
      <c r="AA138" s="6">
        <f>K150</f>
        <v>1</v>
      </c>
      <c r="AB138" s="6">
        <f>K152</f>
        <v>0</v>
      </c>
      <c r="AC138" s="28">
        <f t="shared" si="81"/>
        <v>2</v>
      </c>
      <c r="AD138" s="6">
        <f>SUMIF(C144:C153,X138,F144:F153)+SUMIF(E144:E153,X138,H144:H153)</f>
        <v>0</v>
      </c>
      <c r="AE138" s="6">
        <f>SUMIF(C144:C153,X138,H144:H153)+SUMIF(E144:E153,X138,F144:F153)</f>
        <v>6</v>
      </c>
      <c r="AF138" s="6">
        <f>SUMPRODUCT((C144:C153=X138)*(J144:J153=3))+SUMPRODUCT((E144:E153=X138)*(K144:K153=3))</f>
        <v>0</v>
      </c>
      <c r="AG138" s="6">
        <f>SUMPRODUCT((C144:C153=X138)*(J144:J153=1))+SUMPRODUCT((E144:E153=X138)*(K144:K153=1))</f>
        <v>2</v>
      </c>
      <c r="AH138" s="6">
        <f>SUMPRODUCT((C144:C153=X138)*(J144:J153=0))+SUMPRODUCT((E144:E153=X138)*(K144:K153=0))</f>
        <v>2</v>
      </c>
      <c r="AI138" s="29">
        <f>RANK(AC138,AC136:AC140,0)</f>
        <v>5</v>
      </c>
      <c r="AJ138" s="6">
        <f t="shared" si="82"/>
        <v>-6</v>
      </c>
    </row>
    <row r="139" spans="1:37">
      <c r="A139" s="1">
        <v>4</v>
      </c>
      <c r="B139" s="41" t="s">
        <v>114</v>
      </c>
      <c r="C139" s="5" t="str">
        <f>VLOOKUP(B139,'Teams + teamnaam'!$AA$2:$AD$53,3,FALSE)</f>
        <v>SV Marum</v>
      </c>
      <c r="D139" s="132"/>
      <c r="M139" s="42" t="s">
        <v>105</v>
      </c>
      <c r="N139" s="5" t="str">
        <f>VLOOKUP(M139,'Teams + teamnaam'!$AA$2:$AD$53,3,FALSE)</f>
        <v>VEV'67</v>
      </c>
      <c r="O139" s="132"/>
      <c r="X139" s="27" t="str">
        <f t="shared" si="80"/>
        <v>Sevilla</v>
      </c>
      <c r="Y139" s="6">
        <f>K145</f>
        <v>1</v>
      </c>
      <c r="Z139" s="6">
        <f>K148</f>
        <v>1</v>
      </c>
      <c r="AA139" s="6">
        <f>J151</f>
        <v>1</v>
      </c>
      <c r="AB139" s="6">
        <f>J153</f>
        <v>1</v>
      </c>
      <c r="AC139" s="28">
        <f t="shared" si="81"/>
        <v>4</v>
      </c>
      <c r="AD139" s="6">
        <f>SUMIF(C144:C153,X139,F144:F153)+SUMIF(E144:E153,X139,H144:H153)</f>
        <v>0</v>
      </c>
      <c r="AE139" s="6">
        <f>SUMIF(C144:C153,X139,H144:H153)+SUMIF(E144:E153,X139,F144:F153)</f>
        <v>0</v>
      </c>
      <c r="AF139" s="6">
        <f>SUMPRODUCT((C144:C153=X139)*(J144:J153=3))+SUMPRODUCT((E144:E153=X139)*(K144:K153=3))</f>
        <v>0</v>
      </c>
      <c r="AG139" s="6">
        <f>SUMPRODUCT((C144:C153=X139)*(J144:J153=1))+SUMPRODUCT((E144:E153=X139)*(K144:K153=1))</f>
        <v>4</v>
      </c>
      <c r="AH139" s="6">
        <f>SUMPRODUCT((C144:C153=X139)*(J144:J153=0))+SUMPRODUCT((E144:E153=X139)*(K144:K153=0))</f>
        <v>0</v>
      </c>
      <c r="AI139" s="29">
        <f>RANK(AC139,AC136:AC140,0)</f>
        <v>3</v>
      </c>
      <c r="AJ139" s="6">
        <f t="shared" si="82"/>
        <v>0</v>
      </c>
      <c r="AK139" s="167">
        <v>3</v>
      </c>
    </row>
    <row r="140" spans="1:37">
      <c r="A140" s="1">
        <v>5</v>
      </c>
      <c r="B140" s="41" t="s">
        <v>596</v>
      </c>
      <c r="C140" s="5" t="str">
        <f>VLOOKUP(B140,'Teams + teamnaam'!$AA$2:$AD$53,3,FALSE)</f>
        <v>OKVC</v>
      </c>
      <c r="D140" s="132"/>
      <c r="M140" s="42" t="s">
        <v>163</v>
      </c>
      <c r="N140" s="5" t="str">
        <f>VLOOKUP(M140,'Teams + teamnaam'!$AA$2:$AD$53,3,FALSE)</f>
        <v>VEV'67</v>
      </c>
      <c r="O140" s="132"/>
      <c r="X140" s="27" t="str">
        <f t="shared" si="80"/>
        <v>PSG-OKVC</v>
      </c>
      <c r="Y140" s="6">
        <f>K144</f>
        <v>3</v>
      </c>
      <c r="Z140" s="6">
        <f>J147</f>
        <v>0</v>
      </c>
      <c r="AA140" s="6">
        <f>J150</f>
        <v>1</v>
      </c>
      <c r="AB140" s="6">
        <f>K153</f>
        <v>1</v>
      </c>
      <c r="AC140" s="28">
        <f t="shared" si="81"/>
        <v>5</v>
      </c>
      <c r="AD140" s="6">
        <f>SUMIF(C144:C153,X140,F144:F153)+SUMIF(E144:E153,X140,H144:H153)</f>
        <v>2</v>
      </c>
      <c r="AE140" s="6">
        <f>SUMIF(C144:C153,X140,H144:H153)+SUMIF(E144:E153,X140,F144:F153)</f>
        <v>4</v>
      </c>
      <c r="AF140" s="6">
        <f>SUMPRODUCT((C144:C153=X140)*(J144:J153=3))+SUMPRODUCT((E144:E153=X140)*(K144:K153=3))</f>
        <v>1</v>
      </c>
      <c r="AG140" s="6">
        <f>SUMPRODUCT((C144:C153=X140)*(J144:J153=1))+SUMPRODUCT((E144:E153=X140)*(K144:K153=1))</f>
        <v>2</v>
      </c>
      <c r="AH140" s="6">
        <f>SUMPRODUCT((C144:C153=X140)*(J144:J153=0))+SUMPRODUCT((E144:E153=X140)*(K144:K153=0))</f>
        <v>1</v>
      </c>
      <c r="AI140" s="29">
        <f>RANK(AC140,AC136:AC140,0)</f>
        <v>2</v>
      </c>
      <c r="AJ140" s="6">
        <f t="shared" si="82"/>
        <v>-2</v>
      </c>
    </row>
    <row r="141" spans="1:37">
      <c r="B141" s="2"/>
      <c r="D141" s="132"/>
      <c r="E141" s="2"/>
      <c r="M141" s="2"/>
      <c r="O141" s="132"/>
      <c r="P141" s="2"/>
      <c r="T141" s="130"/>
      <c r="U141" s="130"/>
      <c r="V141" s="130"/>
      <c r="X141" s="31"/>
      <c r="Y141" s="32"/>
      <c r="Z141" s="32"/>
      <c r="AA141" s="32"/>
      <c r="AB141" s="32"/>
      <c r="AC141" s="32"/>
      <c r="AD141" s="32"/>
      <c r="AE141" s="32"/>
      <c r="AF141" s="31"/>
      <c r="AG141" s="31"/>
      <c r="AH141" s="31"/>
    </row>
    <row r="142" spans="1:37">
      <c r="B142" s="2" t="s">
        <v>403</v>
      </c>
      <c r="D142" s="132"/>
      <c r="M142" s="2" t="s">
        <v>634</v>
      </c>
      <c r="O142" s="132"/>
      <c r="P142" s="2" t="s">
        <v>341</v>
      </c>
      <c r="R142" s="132"/>
      <c r="X142" s="31"/>
      <c r="Y142" s="32"/>
      <c r="Z142" s="32"/>
      <c r="AA142" s="32"/>
      <c r="AB142" s="32"/>
      <c r="AC142" s="32"/>
      <c r="AD142" s="32"/>
      <c r="AE142" s="32"/>
      <c r="AF142" s="31"/>
      <c r="AG142" s="31"/>
      <c r="AH142" s="31"/>
    </row>
    <row r="143" spans="1:37">
      <c r="B143" s="8"/>
      <c r="C143" s="8"/>
      <c r="D143" s="131"/>
      <c r="E143" s="8"/>
      <c r="F143" s="249" t="s">
        <v>5</v>
      </c>
      <c r="G143" s="171"/>
      <c r="H143" s="171"/>
      <c r="I143" s="8"/>
      <c r="J143" s="250" t="s">
        <v>4</v>
      </c>
      <c r="K143" s="249"/>
      <c r="M143" s="8"/>
      <c r="N143" s="8"/>
      <c r="O143" s="131"/>
      <c r="P143" s="8"/>
      <c r="Q143" s="249" t="s">
        <v>5</v>
      </c>
      <c r="R143" s="171"/>
      <c r="S143" s="171"/>
      <c r="T143" s="8"/>
      <c r="U143" s="250" t="s">
        <v>4</v>
      </c>
      <c r="V143" s="249"/>
      <c r="X143" s="35" t="s">
        <v>88</v>
      </c>
      <c r="Y143" s="32"/>
      <c r="Z143" s="32"/>
      <c r="AA143" s="32"/>
      <c r="AB143" s="32"/>
      <c r="AC143" s="32"/>
      <c r="AD143" s="32"/>
      <c r="AE143" s="32"/>
      <c r="AF143" s="31"/>
      <c r="AG143" s="33"/>
      <c r="AH143" s="31"/>
    </row>
    <row r="144" spans="1:37">
      <c r="B144" s="10" t="s">
        <v>412</v>
      </c>
      <c r="C144" s="11" t="str">
        <f>B136</f>
        <v>Chelsea</v>
      </c>
      <c r="D144" s="12" t="s">
        <v>7</v>
      </c>
      <c r="E144" s="13" t="str">
        <f>B140</f>
        <v>PSG-OKVC</v>
      </c>
      <c r="F144" s="14">
        <v>0</v>
      </c>
      <c r="G144" s="12" t="s">
        <v>7</v>
      </c>
      <c r="H144" s="14">
        <v>2</v>
      </c>
      <c r="I144" s="12"/>
      <c r="J144" s="6">
        <f>IF(F144="","",IF(F144&gt;H144,3,IF(F144=H144,1,0)))</f>
        <v>0</v>
      </c>
      <c r="K144" s="6">
        <f>IF(H144="","",IF(H144&gt;F144,3,IF(H144=F144,1,0)))</f>
        <v>3</v>
      </c>
      <c r="M144" s="10" t="s">
        <v>25</v>
      </c>
      <c r="N144" s="11" t="str">
        <f>M136</f>
        <v>Tottenham</v>
      </c>
      <c r="O144" s="12" t="s">
        <v>7</v>
      </c>
      <c r="P144" s="13" t="str">
        <f>M140</f>
        <v>Aston Villa</v>
      </c>
      <c r="Q144" s="14"/>
      <c r="R144" s="12" t="s">
        <v>7</v>
      </c>
      <c r="S144" s="14"/>
      <c r="T144" s="12"/>
      <c r="U144" s="6" t="str">
        <f>IF(Q144="","",IF(Q144&gt;S144,3,IF(Q144=S144,1,0)))</f>
        <v/>
      </c>
      <c r="V144" s="6" t="str">
        <f>IF(S144="","",IF(S144&gt;Q144,3,IF(S144=Q144,1,0)))</f>
        <v/>
      </c>
      <c r="X144" s="31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</row>
    <row r="145" spans="1:37">
      <c r="B145" s="16" t="s">
        <v>408</v>
      </c>
      <c r="C145" s="11" t="str">
        <f>B137</f>
        <v>West Ham</v>
      </c>
      <c r="D145" s="12" t="s">
        <v>7</v>
      </c>
      <c r="E145" s="13" t="str">
        <f>B139</f>
        <v>Sevilla</v>
      </c>
      <c r="F145" s="14">
        <v>0</v>
      </c>
      <c r="G145" s="12" t="s">
        <v>7</v>
      </c>
      <c r="H145" s="14">
        <v>0</v>
      </c>
      <c r="I145" s="12"/>
      <c r="J145" s="6">
        <f t="shared" ref="J145:J149" si="83">IF(F145="","",IF(F145&gt;H145,3,IF(F145=H145,1,0)))</f>
        <v>1</v>
      </c>
      <c r="K145" s="6">
        <f t="shared" ref="K145:K149" si="84">IF(H145="","",IF(H145&gt;F145,3,IF(H145=F145,1,0)))</f>
        <v>1</v>
      </c>
      <c r="M145" s="16" t="s">
        <v>26</v>
      </c>
      <c r="N145" s="11" t="str">
        <f>M137</f>
        <v>PSG-OKVC</v>
      </c>
      <c r="O145" s="12" t="s">
        <v>7</v>
      </c>
      <c r="P145" s="13" t="str">
        <f>M139</f>
        <v>Chelsea</v>
      </c>
      <c r="Q145" s="14"/>
      <c r="R145" s="12" t="s">
        <v>7</v>
      </c>
      <c r="S145" s="14"/>
      <c r="T145" s="12"/>
      <c r="U145" s="6" t="str">
        <f t="shared" ref="U145:U149" si="85">IF(Q145="","",IF(Q145&gt;S145,3,IF(Q145=S145,1,0)))</f>
        <v/>
      </c>
      <c r="V145" s="6" t="str">
        <f t="shared" ref="V145:V149" si="86">IF(S145="","",IF(S145&gt;Q145,3,IF(S145=Q145,1,0)))</f>
        <v/>
      </c>
      <c r="X145" s="37" t="str">
        <f>M134</f>
        <v>Poule D-GG</v>
      </c>
      <c r="Y145" s="36" t="s">
        <v>79</v>
      </c>
      <c r="Z145" s="36" t="s">
        <v>80</v>
      </c>
      <c r="AA145" s="36" t="s">
        <v>81</v>
      </c>
      <c r="AB145" s="36" t="s">
        <v>87</v>
      </c>
      <c r="AC145" s="36" t="s">
        <v>4</v>
      </c>
      <c r="AD145" s="36" t="s">
        <v>82</v>
      </c>
      <c r="AE145" s="36" t="s">
        <v>83</v>
      </c>
      <c r="AF145" s="36" t="s">
        <v>84</v>
      </c>
      <c r="AG145" s="36" t="s">
        <v>85</v>
      </c>
      <c r="AH145" s="36" t="s">
        <v>86</v>
      </c>
      <c r="AI145" s="36" t="s">
        <v>5</v>
      </c>
      <c r="AJ145" s="36" t="s">
        <v>127</v>
      </c>
    </row>
    <row r="146" spans="1:37">
      <c r="B146" s="16" t="s">
        <v>409</v>
      </c>
      <c r="C146" s="11" t="str">
        <f>B138</f>
        <v>Napoli</v>
      </c>
      <c r="D146" s="12" t="s">
        <v>7</v>
      </c>
      <c r="E146" s="13" t="str">
        <f>B136</f>
        <v>Chelsea</v>
      </c>
      <c r="F146" s="14">
        <v>0</v>
      </c>
      <c r="G146" s="17" t="s">
        <v>7</v>
      </c>
      <c r="H146" s="14">
        <v>2</v>
      </c>
      <c r="I146" s="12"/>
      <c r="J146" s="6">
        <f t="shared" si="83"/>
        <v>0</v>
      </c>
      <c r="K146" s="6">
        <f t="shared" si="84"/>
        <v>3</v>
      </c>
      <c r="M146" s="16" t="s">
        <v>30</v>
      </c>
      <c r="N146" s="11" t="str">
        <f>M138</f>
        <v>Sevilla</v>
      </c>
      <c r="O146" s="12" t="s">
        <v>7</v>
      </c>
      <c r="P146" s="13" t="str">
        <f>M136</f>
        <v>Tottenham</v>
      </c>
      <c r="Q146" s="14"/>
      <c r="R146" s="17" t="s">
        <v>7</v>
      </c>
      <c r="S146" s="14"/>
      <c r="T146" s="12"/>
      <c r="U146" s="6" t="str">
        <f t="shared" si="85"/>
        <v/>
      </c>
      <c r="V146" s="6" t="str">
        <f t="shared" si="86"/>
        <v/>
      </c>
      <c r="X146" s="27" t="str">
        <f>M136</f>
        <v>Tottenham</v>
      </c>
      <c r="Y146" s="6" t="str">
        <f>U144</f>
        <v/>
      </c>
      <c r="Z146" s="6" t="str">
        <f>V146</f>
        <v/>
      </c>
      <c r="AA146" s="6" t="str">
        <f>U149</f>
        <v/>
      </c>
      <c r="AB146" s="6" t="str">
        <f>V151</f>
        <v/>
      </c>
      <c r="AC146" s="28">
        <f>SUM(Y146:AB146)</f>
        <v>0</v>
      </c>
      <c r="AD146" s="6">
        <f>SUMIF(N144:N153,X146,Q144:Q153)+SUMIF(P144:P153,X146,S144:S153)</f>
        <v>0</v>
      </c>
      <c r="AE146" s="6">
        <f>SUMIF(N144:N153,X146,S144:S153)+SUMIF(P144:P153,X146,Q144:Q153)</f>
        <v>0</v>
      </c>
      <c r="AF146" s="6">
        <f>SUMPRODUCT((N144:N153=X146)*(U144:U153=3))+SUMPRODUCT((P144:P153=X146)*(V144:V153=3))</f>
        <v>0</v>
      </c>
      <c r="AG146" s="6">
        <f>SUMPRODUCT((N144:N153=X146)*(U144:U153=1))+SUMPRODUCT((P144:P153=X146)*(V144:V153=1))</f>
        <v>0</v>
      </c>
      <c r="AH146" s="6">
        <f>SUMPRODUCT((N144:N153=X146)*(U144:U153=0))+SUMPRODUCT((P144:P153=X146)*(V144:V153=0))</f>
        <v>0</v>
      </c>
      <c r="AI146" s="29">
        <f>RANK(AC146,AC146:AC150,0)</f>
        <v>1</v>
      </c>
      <c r="AJ146" s="6">
        <f>AD146-AE146</f>
        <v>0</v>
      </c>
    </row>
    <row r="147" spans="1:37">
      <c r="B147" s="16" t="s">
        <v>410</v>
      </c>
      <c r="C147" s="11" t="str">
        <f>B140</f>
        <v>PSG-OKVC</v>
      </c>
      <c r="D147" s="12" t="s">
        <v>7</v>
      </c>
      <c r="E147" s="13" t="str">
        <f>B137</f>
        <v>West Ham</v>
      </c>
      <c r="F147" s="14">
        <v>0</v>
      </c>
      <c r="G147" s="12" t="s">
        <v>7</v>
      </c>
      <c r="H147" s="14">
        <v>4</v>
      </c>
      <c r="I147" s="12"/>
      <c r="J147" s="6">
        <f t="shared" si="83"/>
        <v>0</v>
      </c>
      <c r="K147" s="6">
        <f t="shared" si="84"/>
        <v>3</v>
      </c>
      <c r="M147" s="16" t="s">
        <v>32</v>
      </c>
      <c r="N147" s="11" t="str">
        <f>M140</f>
        <v>Aston Villa</v>
      </c>
      <c r="O147" s="12" t="s">
        <v>7</v>
      </c>
      <c r="P147" s="13" t="str">
        <f>M137</f>
        <v>PSG-OKVC</v>
      </c>
      <c r="Q147" s="14"/>
      <c r="R147" s="12" t="s">
        <v>7</v>
      </c>
      <c r="S147" s="14"/>
      <c r="T147" s="12"/>
      <c r="U147" s="6" t="str">
        <f t="shared" si="85"/>
        <v/>
      </c>
      <c r="V147" s="6" t="str">
        <f t="shared" si="86"/>
        <v/>
      </c>
      <c r="X147" s="27" t="str">
        <f t="shared" ref="X147:X150" si="87">M137</f>
        <v>PSG-OKVC</v>
      </c>
      <c r="Y147" s="6" t="str">
        <f>U145</f>
        <v/>
      </c>
      <c r="Z147" s="6" t="str">
        <f>V147</f>
        <v/>
      </c>
      <c r="AA147" s="6" t="str">
        <f>V149</f>
        <v/>
      </c>
      <c r="AB147" s="6" t="str">
        <f>U152</f>
        <v/>
      </c>
      <c r="AC147" s="28">
        <f t="shared" ref="AC147:AC150" si="88">SUM(Y147:AB147)</f>
        <v>0</v>
      </c>
      <c r="AD147" s="6">
        <f>SUMIF(N144:N153,X147,Q144:Q153)+SUMIF(P144:P153,X147,S144:S153)</f>
        <v>0</v>
      </c>
      <c r="AE147" s="6">
        <f>SUMIF(N144:N153,X147,S144:S153)+SUMIF(P144:P153,X147,Q144:Q153)</f>
        <v>0</v>
      </c>
      <c r="AF147" s="6">
        <f>SUMPRODUCT((N144:N153=X147)*(U144:U153=3))+SUMPRODUCT((P144:P153=X147)*(V144:V153=3))</f>
        <v>0</v>
      </c>
      <c r="AG147" s="6">
        <f>SUMPRODUCT((N144:N153=X147)*(U144:U153=1))+SUMPRODUCT((P144:P153=X147)*(V144:V153=1))</f>
        <v>0</v>
      </c>
      <c r="AH147" s="6">
        <f>SUMPRODUCT((N144:N153=X147)*(U144:U153=0))+SUMPRODUCT((P144:P153=X147)*(V144:V153=0))</f>
        <v>0</v>
      </c>
      <c r="AI147" s="29">
        <f>RANK(AC147,AC146:AC150,0)</f>
        <v>1</v>
      </c>
      <c r="AJ147" s="6">
        <f t="shared" ref="AJ147:AJ150" si="89">AD147-AE147</f>
        <v>0</v>
      </c>
    </row>
    <row r="148" spans="1:37">
      <c r="B148" s="10" t="s">
        <v>411</v>
      </c>
      <c r="C148" s="11" t="str">
        <f>B138</f>
        <v>Napoli</v>
      </c>
      <c r="D148" s="12" t="s">
        <v>7</v>
      </c>
      <c r="E148" s="13" t="str">
        <f>B139</f>
        <v>Sevilla</v>
      </c>
      <c r="F148" s="14">
        <v>0</v>
      </c>
      <c r="G148" s="12" t="s">
        <v>7</v>
      </c>
      <c r="H148" s="14">
        <v>0</v>
      </c>
      <c r="I148" s="12"/>
      <c r="J148" s="6">
        <f t="shared" si="83"/>
        <v>1</v>
      </c>
      <c r="K148" s="6">
        <f t="shared" si="84"/>
        <v>1</v>
      </c>
      <c r="M148" s="10" t="s">
        <v>34</v>
      </c>
      <c r="N148" s="11" t="str">
        <f>M138</f>
        <v>Sevilla</v>
      </c>
      <c r="O148" s="12" t="s">
        <v>7</v>
      </c>
      <c r="P148" s="13" t="str">
        <f>M139</f>
        <v>Chelsea</v>
      </c>
      <c r="Q148" s="14"/>
      <c r="R148" s="12" t="s">
        <v>7</v>
      </c>
      <c r="S148" s="14"/>
      <c r="T148" s="12"/>
      <c r="U148" s="6" t="str">
        <f t="shared" si="85"/>
        <v/>
      </c>
      <c r="V148" s="6" t="str">
        <f t="shared" si="86"/>
        <v/>
      </c>
      <c r="X148" s="27" t="str">
        <f t="shared" si="87"/>
        <v>Sevilla</v>
      </c>
      <c r="Y148" s="6" t="str">
        <f>U146</f>
        <v/>
      </c>
      <c r="Z148" s="6" t="str">
        <f>U148</f>
        <v/>
      </c>
      <c r="AA148" s="6" t="str">
        <f>V150</f>
        <v/>
      </c>
      <c r="AB148" s="6" t="str">
        <f>V152</f>
        <v/>
      </c>
      <c r="AC148" s="28">
        <f t="shared" si="88"/>
        <v>0</v>
      </c>
      <c r="AD148" s="6">
        <f>SUMIF(N144:N153,X148,Q144:Q153)+SUMIF(P144:P153,X148,S144:S153)</f>
        <v>0</v>
      </c>
      <c r="AE148" s="6">
        <f>SUMIF(N144:N153,X148,S144:S153)+SUMIF(P144:P153,X148,Q144:Q153)</f>
        <v>0</v>
      </c>
      <c r="AF148" s="6">
        <f>SUMPRODUCT((N144:N153=X148)*(U144:U153=3))+SUMPRODUCT((P144:P153=X148)*(V144:V153=3))</f>
        <v>0</v>
      </c>
      <c r="AG148" s="6">
        <f>SUMPRODUCT((N144:N153=X148)*(U144:U153=1))+SUMPRODUCT((P144:P153=X148)*(V144:V153=1))</f>
        <v>0</v>
      </c>
      <c r="AH148" s="6">
        <f>SUMPRODUCT((N144:N153=X148)*(U144:U153=0))+SUMPRODUCT((P144:P153=X148)*(V144:V153=0))</f>
        <v>0</v>
      </c>
      <c r="AI148" s="29">
        <f>RANK(AC148,AC146:AC150,0)</f>
        <v>1</v>
      </c>
      <c r="AJ148" s="6">
        <f t="shared" si="89"/>
        <v>0</v>
      </c>
    </row>
    <row r="149" spans="1:37">
      <c r="B149" s="16" t="s">
        <v>413</v>
      </c>
      <c r="C149" s="11" t="str">
        <f>B136</f>
        <v>Chelsea</v>
      </c>
      <c r="D149" s="12" t="s">
        <v>7</v>
      </c>
      <c r="E149" s="13" t="str">
        <f>B137</f>
        <v>West Ham</v>
      </c>
      <c r="F149" s="14">
        <v>0</v>
      </c>
      <c r="G149" s="12" t="s">
        <v>7</v>
      </c>
      <c r="H149" s="14">
        <v>4</v>
      </c>
      <c r="I149" s="12"/>
      <c r="J149" s="6">
        <f t="shared" si="83"/>
        <v>0</v>
      </c>
      <c r="K149" s="6">
        <f t="shared" si="84"/>
        <v>3</v>
      </c>
      <c r="M149" s="16" t="s">
        <v>8</v>
      </c>
      <c r="N149" s="11" t="str">
        <f>M136</f>
        <v>Tottenham</v>
      </c>
      <c r="O149" s="12" t="s">
        <v>7</v>
      </c>
      <c r="P149" s="13" t="str">
        <f>M137</f>
        <v>PSG-OKVC</v>
      </c>
      <c r="Q149" s="14"/>
      <c r="R149" s="12" t="s">
        <v>7</v>
      </c>
      <c r="S149" s="14"/>
      <c r="T149" s="12"/>
      <c r="U149" s="6" t="str">
        <f t="shared" si="85"/>
        <v/>
      </c>
      <c r="V149" s="6" t="str">
        <f t="shared" si="86"/>
        <v/>
      </c>
      <c r="X149" s="27" t="str">
        <f t="shared" si="87"/>
        <v>Chelsea</v>
      </c>
      <c r="Y149" s="6" t="str">
        <f>V145</f>
        <v/>
      </c>
      <c r="Z149" s="6" t="str">
        <f>V148</f>
        <v/>
      </c>
      <c r="AA149" s="6" t="str">
        <f>U151</f>
        <v/>
      </c>
      <c r="AB149" s="6" t="str">
        <f>U153</f>
        <v/>
      </c>
      <c r="AC149" s="28">
        <f t="shared" si="88"/>
        <v>0</v>
      </c>
      <c r="AD149" s="6">
        <f>SUMIF(N144:N153,X149,Q144:Q153)+SUMIF(P144:P153,X149,S144:S153)</f>
        <v>0</v>
      </c>
      <c r="AE149" s="6">
        <f>SUMIF(N144:N153,X149,S144:S153)+SUMIF(P144:P153,X149,Q144:Q153)</f>
        <v>0</v>
      </c>
      <c r="AF149" s="6">
        <f>SUMPRODUCT((N144:N153=X149)*(U144:U153=3))+SUMPRODUCT((P144:P153=X149)*(V144:V153=3))</f>
        <v>0</v>
      </c>
      <c r="AG149" s="6">
        <f>SUMPRODUCT((N144:N153=X149)*(U144:U153=1))+SUMPRODUCT((P144:P153=X149)*(V144:V153=1))</f>
        <v>0</v>
      </c>
      <c r="AH149" s="6">
        <f>SUMPRODUCT((N144:N153=X149)*(U144:U153=0))+SUMPRODUCT((P144:P153=X149)*(V144:V153=0))</f>
        <v>0</v>
      </c>
      <c r="AI149" s="29">
        <f>RANK(AC149,AC146:AC150,0)</f>
        <v>1</v>
      </c>
      <c r="AJ149" s="6">
        <f t="shared" si="89"/>
        <v>0</v>
      </c>
    </row>
    <row r="150" spans="1:37">
      <c r="B150" s="16" t="s">
        <v>490</v>
      </c>
      <c r="C150" s="11" t="str">
        <f>B140</f>
        <v>PSG-OKVC</v>
      </c>
      <c r="D150" s="12" t="s">
        <v>7</v>
      </c>
      <c r="E150" s="13" t="str">
        <f>B138</f>
        <v>Napoli</v>
      </c>
      <c r="F150" s="14">
        <v>0</v>
      </c>
      <c r="G150" s="12" t="s">
        <v>7</v>
      </c>
      <c r="H150" s="14">
        <v>0</v>
      </c>
      <c r="I150" s="12"/>
      <c r="J150" s="6">
        <f>IF(F150="","",IF(F150&gt;H150,3,IF(F150=H150,1,0)))</f>
        <v>1</v>
      </c>
      <c r="K150" s="6">
        <f>IF(H150="","",IF(H150&gt;F150,3,IF(H150=F150,1,0)))</f>
        <v>1</v>
      </c>
      <c r="M150" s="16" t="s">
        <v>10</v>
      </c>
      <c r="N150" s="11" t="str">
        <f>M140</f>
        <v>Aston Villa</v>
      </c>
      <c r="O150" s="12" t="s">
        <v>7</v>
      </c>
      <c r="P150" s="13" t="str">
        <f>M138</f>
        <v>Sevilla</v>
      </c>
      <c r="Q150" s="14"/>
      <c r="R150" s="12" t="s">
        <v>7</v>
      </c>
      <c r="S150" s="14"/>
      <c r="T150" s="12"/>
      <c r="U150" s="6" t="str">
        <f>IF(Q150="","",IF(Q150&gt;S150,3,IF(Q150=S150,1,0)))</f>
        <v/>
      </c>
      <c r="V150" s="6" t="str">
        <f>IF(S150="","",IF(S150&gt;Q150,3,IF(S150=Q150,1,0)))</f>
        <v/>
      </c>
      <c r="X150" s="27" t="str">
        <f t="shared" si="87"/>
        <v>Aston Villa</v>
      </c>
      <c r="Y150" s="6" t="str">
        <f>V144</f>
        <v/>
      </c>
      <c r="Z150" s="6" t="str">
        <f>U147</f>
        <v/>
      </c>
      <c r="AA150" s="6" t="str">
        <f>U150</f>
        <v/>
      </c>
      <c r="AB150" s="6" t="str">
        <f>V153</f>
        <v/>
      </c>
      <c r="AC150" s="28">
        <f t="shared" si="88"/>
        <v>0</v>
      </c>
      <c r="AD150" s="6">
        <f>SUMIF(N144:N153,X150,Q144:Q153)+SUMIF(P144:P153,X150,S144:S153)</f>
        <v>0</v>
      </c>
      <c r="AE150" s="6">
        <f>SUMIF(N144:N153,X150,S144:S153)+SUMIF(P144:P153,X150,Q144:Q153)</f>
        <v>0</v>
      </c>
      <c r="AF150" s="6">
        <f>SUMPRODUCT((N144:N153=X150)*(U144:U153=3))+SUMPRODUCT((P144:P153=X150)*(V144:V153=3))</f>
        <v>0</v>
      </c>
      <c r="AG150" s="6">
        <f>SUMPRODUCT((N144:N153=X150)*(U144:U153=1))+SUMPRODUCT((P144:P153=X150)*(V144:V153=1))</f>
        <v>0</v>
      </c>
      <c r="AH150" s="6">
        <f>SUMPRODUCT((N144:N153=X150)*(U144:U153=0))+SUMPRODUCT((P144:P153=X150)*(V144:V153=0))</f>
        <v>0</v>
      </c>
      <c r="AI150" s="29">
        <f>RANK(AC150,AC146:AC150,0)</f>
        <v>1</v>
      </c>
      <c r="AJ150" s="6">
        <f t="shared" si="89"/>
        <v>0</v>
      </c>
    </row>
    <row r="151" spans="1:37">
      <c r="B151" s="16" t="s">
        <v>415</v>
      </c>
      <c r="C151" s="11" t="str">
        <f>B139</f>
        <v>Sevilla</v>
      </c>
      <c r="D151" s="12" t="s">
        <v>7</v>
      </c>
      <c r="E151" s="13" t="str">
        <f>B136</f>
        <v>Chelsea</v>
      </c>
      <c r="F151" s="14">
        <v>0</v>
      </c>
      <c r="G151" s="12" t="s">
        <v>7</v>
      </c>
      <c r="H151" s="14">
        <v>0</v>
      </c>
      <c r="I151" s="12"/>
      <c r="J151" s="6">
        <f t="shared" ref="J151:J153" si="90">IF(F151="","",IF(F151&gt;H151,3,IF(F151=H151,1,0)))</f>
        <v>1</v>
      </c>
      <c r="K151" s="6">
        <f t="shared" ref="K151:K153" si="91">IF(H151="","",IF(H151&gt;F151,3,IF(H151=F151,1,0)))</f>
        <v>1</v>
      </c>
      <c r="M151" s="16" t="s">
        <v>12</v>
      </c>
      <c r="N151" s="11" t="str">
        <f>M139</f>
        <v>Chelsea</v>
      </c>
      <c r="O151" s="12" t="s">
        <v>7</v>
      </c>
      <c r="P151" s="13" t="str">
        <f>M136</f>
        <v>Tottenham</v>
      </c>
      <c r="Q151" s="14"/>
      <c r="R151" s="12" t="s">
        <v>7</v>
      </c>
      <c r="S151" s="14"/>
      <c r="T151" s="12"/>
      <c r="U151" s="6" t="str">
        <f t="shared" ref="U151:U153" si="92">IF(Q151="","",IF(Q151&gt;S151,3,IF(Q151=S151,1,0)))</f>
        <v/>
      </c>
      <c r="V151" s="6" t="str">
        <f t="shared" ref="V151:V153" si="93">IF(S151="","",IF(S151&gt;Q151,3,IF(S151=Q151,1,0)))</f>
        <v/>
      </c>
    </row>
    <row r="152" spans="1:37">
      <c r="B152" s="16" t="s">
        <v>416</v>
      </c>
      <c r="C152" s="11" t="str">
        <f>B137</f>
        <v>West Ham</v>
      </c>
      <c r="D152" s="12" t="s">
        <v>7</v>
      </c>
      <c r="E152" s="13" t="str">
        <f>B138</f>
        <v>Napoli</v>
      </c>
      <c r="F152" s="14">
        <v>4</v>
      </c>
      <c r="G152" s="12" t="s">
        <v>7</v>
      </c>
      <c r="H152" s="14">
        <v>0</v>
      </c>
      <c r="I152" s="12"/>
      <c r="J152" s="6">
        <f t="shared" si="90"/>
        <v>3</v>
      </c>
      <c r="K152" s="6">
        <f t="shared" si="91"/>
        <v>0</v>
      </c>
      <c r="M152" s="16" t="s">
        <v>14</v>
      </c>
      <c r="N152" s="11" t="str">
        <f>M137</f>
        <v>PSG-OKVC</v>
      </c>
      <c r="O152" s="12" t="s">
        <v>7</v>
      </c>
      <c r="P152" s="13" t="str">
        <f>M138</f>
        <v>Sevilla</v>
      </c>
      <c r="Q152" s="14"/>
      <c r="R152" s="12" t="s">
        <v>7</v>
      </c>
      <c r="S152" s="14"/>
      <c r="T152" s="12"/>
      <c r="U152" s="6" t="str">
        <f t="shared" si="92"/>
        <v/>
      </c>
      <c r="V152" s="6" t="str">
        <f t="shared" si="93"/>
        <v/>
      </c>
    </row>
    <row r="153" spans="1:37">
      <c r="B153" s="10" t="s">
        <v>417</v>
      </c>
      <c r="C153" s="11" t="str">
        <f>B139</f>
        <v>Sevilla</v>
      </c>
      <c r="D153" s="12" t="s">
        <v>7</v>
      </c>
      <c r="E153" s="13" t="str">
        <f>B140</f>
        <v>PSG-OKVC</v>
      </c>
      <c r="F153" s="14">
        <v>0</v>
      </c>
      <c r="G153" s="12" t="s">
        <v>7</v>
      </c>
      <c r="H153" s="14">
        <v>0</v>
      </c>
      <c r="I153" s="12"/>
      <c r="J153" s="6">
        <f t="shared" si="90"/>
        <v>1</v>
      </c>
      <c r="K153" s="6">
        <f t="shared" si="91"/>
        <v>1</v>
      </c>
      <c r="M153" s="16" t="s">
        <v>16</v>
      </c>
      <c r="N153" s="11" t="str">
        <f>M139</f>
        <v>Chelsea</v>
      </c>
      <c r="O153" s="12" t="s">
        <v>7</v>
      </c>
      <c r="P153" s="13" t="str">
        <f>M140</f>
        <v>Aston Villa</v>
      </c>
      <c r="Q153" s="14"/>
      <c r="R153" s="12" t="s">
        <v>7</v>
      </c>
      <c r="S153" s="14"/>
      <c r="T153" s="12"/>
      <c r="U153" s="6" t="str">
        <f t="shared" si="92"/>
        <v/>
      </c>
      <c r="V153" s="6" t="str">
        <f t="shared" si="93"/>
        <v/>
      </c>
    </row>
    <row r="154" spans="1:37">
      <c r="D154" s="132"/>
      <c r="O154" s="132"/>
    </row>
    <row r="155" spans="1:37">
      <c r="D155" s="132"/>
      <c r="O155" s="132"/>
      <c r="X155" s="35" t="s">
        <v>88</v>
      </c>
    </row>
    <row r="156" spans="1:37">
      <c r="B156" s="2" t="s">
        <v>233</v>
      </c>
      <c r="D156" s="47"/>
      <c r="M156" s="2" t="s">
        <v>234</v>
      </c>
      <c r="N156" s="26" t="s">
        <v>27</v>
      </c>
      <c r="O156" s="47"/>
    </row>
    <row r="157" spans="1:37">
      <c r="D157" s="47"/>
      <c r="O157" s="47"/>
      <c r="X157" s="37" t="str">
        <f>B156</f>
        <v>Poule D-H</v>
      </c>
      <c r="Y157" s="36" t="s">
        <v>79</v>
      </c>
      <c r="Z157" s="36" t="s">
        <v>80</v>
      </c>
      <c r="AA157" s="36" t="s">
        <v>81</v>
      </c>
      <c r="AB157" s="36" t="s">
        <v>87</v>
      </c>
      <c r="AC157" s="36" t="s">
        <v>4</v>
      </c>
      <c r="AD157" s="36" t="s">
        <v>82</v>
      </c>
      <c r="AE157" s="36" t="s">
        <v>83</v>
      </c>
      <c r="AF157" s="36" t="s">
        <v>84</v>
      </c>
      <c r="AG157" s="36" t="s">
        <v>85</v>
      </c>
      <c r="AH157" s="36" t="s">
        <v>86</v>
      </c>
      <c r="AI157" s="36" t="s">
        <v>5</v>
      </c>
      <c r="AJ157" s="36" t="s">
        <v>127</v>
      </c>
    </row>
    <row r="158" spans="1:37">
      <c r="A158" s="1">
        <v>1</v>
      </c>
      <c r="B158" s="41" t="s">
        <v>94</v>
      </c>
      <c r="C158" s="5" t="str">
        <f>VLOOKUP(B158,'Teams + teamnaam'!$AA$2:$AD$53,3,FALSE)</f>
        <v>VEV'67</v>
      </c>
      <c r="D158" s="47" t="s">
        <v>27</v>
      </c>
      <c r="M158" s="42" t="s">
        <v>110</v>
      </c>
      <c r="N158" s="5" t="str">
        <f>VLOOKUP(M158,'Teams + teamnaam'!$AA$2:$AD$53,3,FALSE)</f>
        <v>VV Grijpskerk</v>
      </c>
      <c r="O158" s="47" t="s">
        <v>27</v>
      </c>
      <c r="X158" s="27" t="str">
        <f>B158</f>
        <v>Manchester United</v>
      </c>
      <c r="Y158" s="6">
        <f>J166</f>
        <v>1</v>
      </c>
      <c r="Z158" s="6">
        <f>K168</f>
        <v>3</v>
      </c>
      <c r="AA158" s="6">
        <f>J171</f>
        <v>0</v>
      </c>
      <c r="AB158" s="6">
        <f>K173</f>
        <v>0</v>
      </c>
      <c r="AC158" s="28">
        <f>SUM(Y158:AB158)</f>
        <v>4</v>
      </c>
      <c r="AD158" s="6">
        <f>SUMIF(C166:C175,X158,F166:F175)+SUMIF(E166:E175,X158,H166:H175)</f>
        <v>3</v>
      </c>
      <c r="AE158" s="6">
        <f>SUMIF(C166:C175,X158,H166:H175)+SUMIF(E166:E175,X158,F166:F175)</f>
        <v>9</v>
      </c>
      <c r="AF158" s="6">
        <f>SUMPRODUCT((C166:C175=X158)*(J166:J175=3))+SUMPRODUCT((E166:E175=X158)*(K166:K175=3))</f>
        <v>1</v>
      </c>
      <c r="AG158" s="6">
        <f>SUMPRODUCT((C166:C175=X158)*(J166:J175=1))+SUMPRODUCT((E166:E175=X158)*(K166:K175=1))</f>
        <v>1</v>
      </c>
      <c r="AH158" s="6">
        <f>SUMPRODUCT((C166:C175=X158)*(J166:J175=0))+SUMPRODUCT((E166:E175=X158)*(K166:K175=0))</f>
        <v>2</v>
      </c>
      <c r="AI158" s="29">
        <f>RANK(AC158,AC158:AC162,0)</f>
        <v>3</v>
      </c>
      <c r="AJ158" s="6">
        <f>AD158-AE158</f>
        <v>-6</v>
      </c>
      <c r="AK158" s="167">
        <v>4</v>
      </c>
    </row>
    <row r="159" spans="1:37">
      <c r="A159" s="1">
        <v>2</v>
      </c>
      <c r="B159" s="41" t="s">
        <v>163</v>
      </c>
      <c r="C159" s="5" t="str">
        <f>VLOOKUP(B159,'Teams + teamnaam'!$AA$2:$AD$53,3,FALSE)</f>
        <v>VEV'67</v>
      </c>
      <c r="D159" s="47"/>
      <c r="M159" s="42" t="s">
        <v>107</v>
      </c>
      <c r="N159" s="5" t="str">
        <f>VLOOKUP(M159,'Teams + teamnaam'!$AA$2:$AD$53,3,FALSE)</f>
        <v>VV Grijpskerk</v>
      </c>
      <c r="O159" s="47"/>
      <c r="X159" s="27" t="str">
        <f t="shared" ref="X159:X162" si="94">B159</f>
        <v>Aston Villa</v>
      </c>
      <c r="Y159" s="6">
        <f>J167</f>
        <v>3</v>
      </c>
      <c r="Z159" s="6">
        <f>K169</f>
        <v>3</v>
      </c>
      <c r="AA159" s="6">
        <f>K171</f>
        <v>3</v>
      </c>
      <c r="AB159" s="6">
        <f>J174</f>
        <v>3</v>
      </c>
      <c r="AC159" s="28">
        <f t="shared" ref="AC159:AC162" si="95">SUM(Y159:AB159)</f>
        <v>12</v>
      </c>
      <c r="AD159" s="6">
        <f>SUMIF(C166:C175,X159,F166:F175)+SUMIF(E166:E175,X159,H166:H175)</f>
        <v>10</v>
      </c>
      <c r="AE159" s="6">
        <f>SUMIF(C166:C175,X159,H166:H175)+SUMIF(E166:E175,X159,F166:F175)</f>
        <v>0</v>
      </c>
      <c r="AF159" s="6">
        <f>SUMPRODUCT((C166:C175=X159)*(J166:J175=3))+SUMPRODUCT((E166:E175=X159)*(K166:K175=3))</f>
        <v>4</v>
      </c>
      <c r="AG159" s="6">
        <f>SUMPRODUCT((C166:C175=X159)*(J166:J175=1))+SUMPRODUCT((E166:E175=X159)*(K166:K175=1))</f>
        <v>0</v>
      </c>
      <c r="AH159" s="6">
        <f>SUMPRODUCT((C166:C175=X159)*(J166:J175=0))+SUMPRODUCT((E166:E175=X159)*(K166:K175=0))</f>
        <v>0</v>
      </c>
      <c r="AI159" s="29">
        <f>RANK(AC159,AC158:AC162,0)</f>
        <v>1</v>
      </c>
      <c r="AJ159" s="6">
        <f t="shared" ref="AJ159:AJ162" si="96">AD159-AE159</f>
        <v>10</v>
      </c>
    </row>
    <row r="160" spans="1:37">
      <c r="A160" s="1">
        <v>3</v>
      </c>
      <c r="B160" s="41" t="s">
        <v>147</v>
      </c>
      <c r="C160" s="5" t="str">
        <f>VLOOKUP(B160,'Teams + teamnaam'!$AA$2:$AD$53,3,FALSE)</f>
        <v>Grootegast</v>
      </c>
      <c r="D160" s="47"/>
      <c r="M160" s="42" t="s">
        <v>147</v>
      </c>
      <c r="N160" s="5" t="str">
        <f>VLOOKUP(M160,'Teams + teamnaam'!$AA$2:$AD$53,3,FALSE)</f>
        <v>Grootegast</v>
      </c>
      <c r="O160" s="47"/>
      <c r="X160" s="27" t="str">
        <f t="shared" si="94"/>
        <v>Hoffenheim</v>
      </c>
      <c r="Y160" s="6">
        <f>J168</f>
        <v>0</v>
      </c>
      <c r="Z160" s="6">
        <f>J170</f>
        <v>1</v>
      </c>
      <c r="AA160" s="6">
        <f>K172</f>
        <v>3</v>
      </c>
      <c r="AB160" s="6">
        <f>K174</f>
        <v>0</v>
      </c>
      <c r="AC160" s="28">
        <f t="shared" si="95"/>
        <v>4</v>
      </c>
      <c r="AD160" s="6">
        <f>SUMIF(C166:C175,X160,F166:F175)+SUMIF(E166:E175,X160,H166:H175)</f>
        <v>6</v>
      </c>
      <c r="AE160" s="6">
        <f>SUMIF(C166:C175,X160,H166:H175)+SUMIF(E166:E175,X160,F166:F175)</f>
        <v>7</v>
      </c>
      <c r="AF160" s="6">
        <f>SUMPRODUCT((C166:C175=X160)*(J166:J175=3))+SUMPRODUCT((E166:E175=X160)*(K166:K175=3))</f>
        <v>1</v>
      </c>
      <c r="AG160" s="6">
        <f>SUMPRODUCT((C166:C175=X160)*(J166:J175=1))+SUMPRODUCT((E166:E175=X160)*(K166:K175=1))</f>
        <v>1</v>
      </c>
      <c r="AH160" s="6">
        <f>SUMPRODUCT((C166:C175=X160)*(J166:J175=0))+SUMPRODUCT((E166:E175=X160)*(K166:K175=0))</f>
        <v>2</v>
      </c>
      <c r="AI160" s="29">
        <f>RANK(AC160,AC158:AC162,0)</f>
        <v>3</v>
      </c>
      <c r="AJ160" s="6">
        <f t="shared" si="96"/>
        <v>-1</v>
      </c>
      <c r="AK160" s="167">
        <v>3</v>
      </c>
    </row>
    <row r="161" spans="1:36">
      <c r="A161" s="1">
        <v>4</v>
      </c>
      <c r="B161" s="41" t="s">
        <v>107</v>
      </c>
      <c r="C161" s="5" t="str">
        <f>VLOOKUP(B161,'Teams + teamnaam'!$AA$2:$AD$53,3,FALSE)</f>
        <v>VV Grijpskerk</v>
      </c>
      <c r="D161" s="47"/>
      <c r="M161" s="42" t="s">
        <v>94</v>
      </c>
      <c r="N161" s="5" t="str">
        <f>VLOOKUP(M161,'Teams + teamnaam'!$AA$2:$AD$53,3,FALSE)</f>
        <v>VEV'67</v>
      </c>
      <c r="O161" s="47"/>
      <c r="P161" s="1" t="s">
        <v>27</v>
      </c>
      <c r="X161" s="27" t="str">
        <f t="shared" si="94"/>
        <v>AC Milan</v>
      </c>
      <c r="Y161" s="6">
        <f>K167</f>
        <v>0</v>
      </c>
      <c r="Z161" s="6">
        <f>K170</f>
        <v>1</v>
      </c>
      <c r="AA161" s="6">
        <f>J173</f>
        <v>3</v>
      </c>
      <c r="AB161" s="6">
        <f>J175</f>
        <v>3</v>
      </c>
      <c r="AC161" s="28">
        <f t="shared" si="95"/>
        <v>7</v>
      </c>
      <c r="AD161" s="6">
        <f>SUMIF(C166:C175,X161,F166:F175)+SUMIF(E166:E175,X161,H166:H175)</f>
        <v>10</v>
      </c>
      <c r="AE161" s="6">
        <f>SUMIF(C166:C175,X161,H166:H175)+SUMIF(E166:E175,X161,F166:F175)</f>
        <v>4</v>
      </c>
      <c r="AF161" s="6">
        <f>SUMPRODUCT((C166:C175=X161)*(J166:J175=3))+SUMPRODUCT((E166:E175=X161)*(K166:K175=3))</f>
        <v>2</v>
      </c>
      <c r="AG161" s="6">
        <f>SUMPRODUCT((C166:C175=X161)*(J166:J175=1))+SUMPRODUCT((E166:E175=X161)*(K166:K175=1))</f>
        <v>1</v>
      </c>
      <c r="AH161" s="6">
        <f>SUMPRODUCT((C166:C175=X161)*(J166:J175=0))+SUMPRODUCT((E166:E175=X161)*(K166:K175=0))</f>
        <v>1</v>
      </c>
      <c r="AI161" s="29">
        <f>RANK(AC161,AC158:AC162,0)</f>
        <v>2</v>
      </c>
      <c r="AJ161" s="6">
        <f t="shared" si="96"/>
        <v>6</v>
      </c>
    </row>
    <row r="162" spans="1:36">
      <c r="A162" s="1">
        <v>5</v>
      </c>
      <c r="B162" s="41" t="s">
        <v>597</v>
      </c>
      <c r="C162" s="5" t="str">
        <f>VLOOKUP(B162,'Teams + teamnaam'!$AA$2:$AD$53,3,FALSE)</f>
        <v>OKVC</v>
      </c>
      <c r="D162" s="47"/>
      <c r="M162" s="42" t="s">
        <v>597</v>
      </c>
      <c r="N162" s="5" t="str">
        <f>VLOOKUP(M162,'Teams + teamnaam'!$AA$2:$AD$53,3,FALSE)</f>
        <v>OKVC</v>
      </c>
      <c r="O162" s="47"/>
      <c r="X162" s="27" t="str">
        <f t="shared" si="94"/>
        <v>Marseille-OKVC</v>
      </c>
      <c r="Y162" s="6">
        <f>K166</f>
        <v>1</v>
      </c>
      <c r="Z162" s="6">
        <f>J169</f>
        <v>0</v>
      </c>
      <c r="AA162" s="6">
        <f>J172</f>
        <v>0</v>
      </c>
      <c r="AB162" s="6">
        <f>K175</f>
        <v>0</v>
      </c>
      <c r="AC162" s="28">
        <f t="shared" si="95"/>
        <v>1</v>
      </c>
      <c r="AD162" s="6">
        <f>SUMIF(C166:C175,X162,F166:F175)+SUMIF(E166:E175,X162,H166:H175)</f>
        <v>2</v>
      </c>
      <c r="AE162" s="6">
        <f>SUMIF(C166:C175,X162,H166:H175)+SUMIF(E166:E175,X162,F166:F175)</f>
        <v>11</v>
      </c>
      <c r="AF162" s="6">
        <f>SUMPRODUCT((C166:C175=X162)*(J166:J175=3))+SUMPRODUCT((E166:E175=X162)*(K166:K175=3))</f>
        <v>0</v>
      </c>
      <c r="AG162" s="6">
        <f>SUMPRODUCT((C166:C175=X162)*(J166:J175=1))+SUMPRODUCT((E166:E175=X162)*(K166:K175=1))</f>
        <v>1</v>
      </c>
      <c r="AH162" s="6">
        <f>SUMPRODUCT((C166:C175=X162)*(J166:J175=0))+SUMPRODUCT((E166:E175=X162)*(K166:K175=0))</f>
        <v>3</v>
      </c>
      <c r="AI162" s="29">
        <f>RANK(AC162,AC158:AC162,0)</f>
        <v>5</v>
      </c>
      <c r="AJ162" s="6">
        <f t="shared" si="96"/>
        <v>-9</v>
      </c>
    </row>
    <row r="163" spans="1:36">
      <c r="D163" s="47"/>
      <c r="O163" s="47"/>
      <c r="T163" s="46"/>
      <c r="U163" s="46"/>
      <c r="V163" s="46"/>
      <c r="X163" s="31"/>
      <c r="Y163" s="32"/>
      <c r="Z163" s="32"/>
      <c r="AA163" s="32"/>
      <c r="AB163" s="32"/>
      <c r="AC163" s="32"/>
      <c r="AD163" s="32"/>
      <c r="AE163" s="32"/>
      <c r="AF163" s="31"/>
      <c r="AG163" s="31"/>
      <c r="AH163" s="31"/>
    </row>
    <row r="164" spans="1:36">
      <c r="B164" s="2" t="s">
        <v>403</v>
      </c>
      <c r="D164" s="47"/>
      <c r="M164" s="2" t="s">
        <v>634</v>
      </c>
      <c r="O164" s="67"/>
      <c r="P164" s="2" t="s">
        <v>341</v>
      </c>
      <c r="R164" s="47"/>
      <c r="X164" s="31"/>
      <c r="Y164" s="32"/>
      <c r="Z164" s="32"/>
      <c r="AA164" s="32"/>
      <c r="AB164" s="32"/>
      <c r="AC164" s="32"/>
      <c r="AD164" s="32"/>
      <c r="AE164" s="32"/>
      <c r="AF164" s="31"/>
      <c r="AG164" s="31"/>
      <c r="AH164" s="31"/>
    </row>
    <row r="165" spans="1:36">
      <c r="B165" s="8"/>
      <c r="C165" s="8"/>
      <c r="D165" s="45"/>
      <c r="E165" s="8"/>
      <c r="F165" s="249" t="s">
        <v>5</v>
      </c>
      <c r="G165" s="171"/>
      <c r="H165" s="171"/>
      <c r="I165" s="8"/>
      <c r="J165" s="250" t="s">
        <v>4</v>
      </c>
      <c r="K165" s="249"/>
      <c r="M165" s="8"/>
      <c r="N165" s="8"/>
      <c r="O165" s="45"/>
      <c r="P165" s="8"/>
      <c r="Q165" s="249" t="s">
        <v>5</v>
      </c>
      <c r="R165" s="171"/>
      <c r="S165" s="171"/>
      <c r="T165" s="8"/>
      <c r="U165" s="250" t="s">
        <v>4</v>
      </c>
      <c r="V165" s="249"/>
      <c r="X165" s="35" t="s">
        <v>88</v>
      </c>
      <c r="Y165" s="32"/>
      <c r="Z165" s="32"/>
      <c r="AA165" s="32"/>
      <c r="AB165" s="32"/>
      <c r="AC165" s="32"/>
      <c r="AD165" s="32"/>
      <c r="AE165" s="32"/>
      <c r="AF165" s="31"/>
      <c r="AG165" s="33"/>
      <c r="AH165" s="31"/>
    </row>
    <row r="166" spans="1:36">
      <c r="B166" s="10" t="s">
        <v>6</v>
      </c>
      <c r="C166" s="11" t="str">
        <f>B158</f>
        <v>Manchester United</v>
      </c>
      <c r="D166" s="12" t="s">
        <v>7</v>
      </c>
      <c r="E166" s="13" t="str">
        <f>B162</f>
        <v>Marseille-OKVC</v>
      </c>
      <c r="F166" s="14">
        <v>0</v>
      </c>
      <c r="G166" s="12" t="s">
        <v>7</v>
      </c>
      <c r="H166" s="14">
        <v>0</v>
      </c>
      <c r="I166" s="12"/>
      <c r="J166" s="6">
        <f>IF(F166="","",IF(F166&gt;H166,3,IF(F166=H166,1,0)))</f>
        <v>1</v>
      </c>
      <c r="K166" s="6">
        <f>IF(H166="","",IF(H166&gt;F166,3,IF(H166=F166,1,0)))</f>
        <v>1</v>
      </c>
      <c r="M166" s="10" t="s">
        <v>25</v>
      </c>
      <c r="N166" s="11" t="str">
        <f>M158</f>
        <v>Napoli</v>
      </c>
      <c r="O166" s="12" t="s">
        <v>7</v>
      </c>
      <c r="P166" s="13" t="str">
        <f>M162</f>
        <v>Marseille-OKVC</v>
      </c>
      <c r="Q166" s="14"/>
      <c r="R166" s="12" t="s">
        <v>7</v>
      </c>
      <c r="S166" s="14"/>
      <c r="T166" s="12"/>
      <c r="U166" s="6" t="str">
        <f>IF(Q166="","",IF(Q166&gt;S166,3,IF(Q166=S166,1,0)))</f>
        <v/>
      </c>
      <c r="V166" s="6" t="str">
        <f>IF(S166="","",IF(S166&gt;Q166,3,IF(S166=Q166,1,0)))</f>
        <v/>
      </c>
      <c r="X166" s="31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</row>
    <row r="167" spans="1:36">
      <c r="B167" s="16" t="s">
        <v>9</v>
      </c>
      <c r="C167" s="11" t="str">
        <f>B159</f>
        <v>Aston Villa</v>
      </c>
      <c r="D167" s="12" t="s">
        <v>7</v>
      </c>
      <c r="E167" s="13" t="str">
        <f>B161</f>
        <v>AC Milan</v>
      </c>
      <c r="F167" s="14">
        <v>2</v>
      </c>
      <c r="G167" s="12" t="s">
        <v>7</v>
      </c>
      <c r="H167" s="14">
        <v>0</v>
      </c>
      <c r="I167" s="12"/>
      <c r="J167" s="6">
        <f t="shared" ref="J167:J171" si="97">IF(F167="","",IF(F167&gt;H167,3,IF(F167=H167,1,0)))</f>
        <v>3</v>
      </c>
      <c r="K167" s="6">
        <f t="shared" ref="K167:K171" si="98">IF(H167="","",IF(H167&gt;F167,3,IF(H167=F167,1,0)))</f>
        <v>0</v>
      </c>
      <c r="M167" s="16" t="s">
        <v>26</v>
      </c>
      <c r="N167" s="11" t="str">
        <f>M159</f>
        <v>AC Milan</v>
      </c>
      <c r="O167" s="12" t="s">
        <v>7</v>
      </c>
      <c r="P167" s="13" t="str">
        <f>M161</f>
        <v>Manchester United</v>
      </c>
      <c r="Q167" s="14"/>
      <c r="R167" s="12" t="s">
        <v>7</v>
      </c>
      <c r="S167" s="14"/>
      <c r="T167" s="12"/>
      <c r="U167" s="6" t="str">
        <f t="shared" ref="U167:U171" si="99">IF(Q167="","",IF(Q167&gt;S167,3,IF(Q167=S167,1,0)))</f>
        <v/>
      </c>
      <c r="V167" s="6" t="str">
        <f t="shared" ref="V167:V171" si="100">IF(S167="","",IF(S167&gt;Q167,3,IF(S167=Q167,1,0)))</f>
        <v/>
      </c>
      <c r="X167" s="37" t="str">
        <f>M156</f>
        <v>Poule D-HH</v>
      </c>
      <c r="Y167" s="36" t="s">
        <v>79</v>
      </c>
      <c r="Z167" s="36" t="s">
        <v>80</v>
      </c>
      <c r="AA167" s="36" t="s">
        <v>81</v>
      </c>
      <c r="AB167" s="36" t="s">
        <v>87</v>
      </c>
      <c r="AC167" s="36" t="s">
        <v>4</v>
      </c>
      <c r="AD167" s="36" t="s">
        <v>82</v>
      </c>
      <c r="AE167" s="36" t="s">
        <v>83</v>
      </c>
      <c r="AF167" s="36" t="s">
        <v>84</v>
      </c>
      <c r="AG167" s="36" t="s">
        <v>85</v>
      </c>
      <c r="AH167" s="36" t="s">
        <v>86</v>
      </c>
      <c r="AI167" s="36" t="s">
        <v>5</v>
      </c>
      <c r="AJ167" s="36" t="s">
        <v>127</v>
      </c>
    </row>
    <row r="168" spans="1:36">
      <c r="B168" s="16" t="s">
        <v>11</v>
      </c>
      <c r="C168" s="11" t="str">
        <f>B160</f>
        <v>Hoffenheim</v>
      </c>
      <c r="D168" s="12" t="s">
        <v>7</v>
      </c>
      <c r="E168" s="13" t="str">
        <f>B158</f>
        <v>Manchester United</v>
      </c>
      <c r="F168" s="14">
        <v>2</v>
      </c>
      <c r="G168" s="17" t="s">
        <v>7</v>
      </c>
      <c r="H168" s="14">
        <v>3</v>
      </c>
      <c r="I168" s="12"/>
      <c r="J168" s="6">
        <f t="shared" si="97"/>
        <v>0</v>
      </c>
      <c r="K168" s="6">
        <f t="shared" si="98"/>
        <v>3</v>
      </c>
      <c r="M168" s="16" t="s">
        <v>30</v>
      </c>
      <c r="N168" s="11" t="str">
        <f>M160</f>
        <v>Hoffenheim</v>
      </c>
      <c r="O168" s="12" t="s">
        <v>7</v>
      </c>
      <c r="P168" s="13" t="str">
        <f>M158</f>
        <v>Napoli</v>
      </c>
      <c r="Q168" s="14"/>
      <c r="R168" s="17" t="s">
        <v>7</v>
      </c>
      <c r="S168" s="14"/>
      <c r="T168" s="12"/>
      <c r="U168" s="6" t="str">
        <f t="shared" si="99"/>
        <v/>
      </c>
      <c r="V168" s="6" t="str">
        <f t="shared" si="100"/>
        <v/>
      </c>
      <c r="X168" s="27" t="str">
        <f>M158</f>
        <v>Napoli</v>
      </c>
      <c r="Y168" s="6" t="str">
        <f>U166</f>
        <v/>
      </c>
      <c r="Z168" s="6" t="str">
        <f>V168</f>
        <v/>
      </c>
      <c r="AA168" s="6" t="str">
        <f>U171</f>
        <v/>
      </c>
      <c r="AB168" s="6" t="str">
        <f>V173</f>
        <v/>
      </c>
      <c r="AC168" s="28">
        <f>SUM(Y168:AB168)</f>
        <v>0</v>
      </c>
      <c r="AD168" s="6">
        <f>SUMIF(N166:N175,X168,Q166:Q175)+SUMIF(P166:P175,X168,S166:S175)</f>
        <v>0</v>
      </c>
      <c r="AE168" s="6">
        <f>SUMIF(N166:N175,X168,S166:S175)+SUMIF(P166:P175,X168,Q166:Q175)</f>
        <v>0</v>
      </c>
      <c r="AF168" s="6">
        <f>SUMPRODUCT((N166:N175=X168)*(U166:U175=3))+SUMPRODUCT((P166:P175=X168)*(V166:V175=3))</f>
        <v>0</v>
      </c>
      <c r="AG168" s="6">
        <f>SUMPRODUCT((N166:N175=X168)*(U166:U175=1))+SUMPRODUCT((P166:P175=X168)*(V166:V175=1))</f>
        <v>0</v>
      </c>
      <c r="AH168" s="6">
        <f>SUMPRODUCT((N166:N175=X168)*(U166:U175=0))+SUMPRODUCT((P166:P175=X168)*(V166:V175=0))</f>
        <v>0</v>
      </c>
      <c r="AI168" s="29">
        <f>RANK(AC168,AC168:AC172,0)</f>
        <v>1</v>
      </c>
      <c r="AJ168" s="6">
        <f>AD168-AE168</f>
        <v>0</v>
      </c>
    </row>
    <row r="169" spans="1:36">
      <c r="B169" s="16" t="s">
        <v>13</v>
      </c>
      <c r="C169" s="11" t="str">
        <f>B162</f>
        <v>Marseille-OKVC</v>
      </c>
      <c r="D169" s="12" t="s">
        <v>7</v>
      </c>
      <c r="E169" s="13" t="str">
        <f>B159</f>
        <v>Aston Villa</v>
      </c>
      <c r="F169" s="14">
        <v>0</v>
      </c>
      <c r="G169" s="12" t="s">
        <v>7</v>
      </c>
      <c r="H169" s="14">
        <v>4</v>
      </c>
      <c r="I169" s="12"/>
      <c r="J169" s="6">
        <f t="shared" si="97"/>
        <v>0</v>
      </c>
      <c r="K169" s="6">
        <f t="shared" si="98"/>
        <v>3</v>
      </c>
      <c r="M169" s="16" t="s">
        <v>32</v>
      </c>
      <c r="N169" s="11" t="str">
        <f>M162</f>
        <v>Marseille-OKVC</v>
      </c>
      <c r="O169" s="12" t="s">
        <v>7</v>
      </c>
      <c r="P169" s="13" t="str">
        <f>M159</f>
        <v>AC Milan</v>
      </c>
      <c r="Q169" s="14"/>
      <c r="R169" s="12" t="s">
        <v>7</v>
      </c>
      <c r="S169" s="14"/>
      <c r="T169" s="12"/>
      <c r="U169" s="6" t="str">
        <f t="shared" si="99"/>
        <v/>
      </c>
      <c r="V169" s="6" t="str">
        <f t="shared" si="100"/>
        <v/>
      </c>
      <c r="X169" s="27" t="str">
        <f t="shared" ref="X169:X172" si="101">M159</f>
        <v>AC Milan</v>
      </c>
      <c r="Y169" s="6" t="str">
        <f>U167</f>
        <v/>
      </c>
      <c r="Z169" s="6" t="str">
        <f>V169</f>
        <v/>
      </c>
      <c r="AA169" s="6" t="str">
        <f>V171</f>
        <v/>
      </c>
      <c r="AB169" s="6" t="str">
        <f>U174</f>
        <v/>
      </c>
      <c r="AC169" s="28">
        <f t="shared" ref="AC169:AC172" si="102">SUM(Y169:AB169)</f>
        <v>0</v>
      </c>
      <c r="AD169" s="6">
        <f>SUMIF(N166:N175,X169,Q166:Q175)+SUMIF(P166:P175,X169,S166:S175)</f>
        <v>0</v>
      </c>
      <c r="AE169" s="6">
        <f>SUMIF(N166:N175,X169,S166:S175)+SUMIF(P166:P175,X169,Q166:Q175)</f>
        <v>0</v>
      </c>
      <c r="AF169" s="6">
        <f>SUMPRODUCT((N166:N175=X169)*(U166:U175=3))+SUMPRODUCT((P166:P175=X169)*(V166:V175=3))</f>
        <v>0</v>
      </c>
      <c r="AG169" s="6">
        <f>SUMPRODUCT((N166:N175=X169)*(U166:U175=1))+SUMPRODUCT((P166:P175=X169)*(V166:V175=1))</f>
        <v>0</v>
      </c>
      <c r="AH169" s="6">
        <f>SUMPRODUCT((N166:N175=X169)*(U166:U175=0))+SUMPRODUCT((P166:P175=X169)*(V166:V175=0))</f>
        <v>0</v>
      </c>
      <c r="AI169" s="29">
        <f>RANK(AC169,AC168:AC172,0)</f>
        <v>1</v>
      </c>
      <c r="AJ169" s="6">
        <f t="shared" ref="AJ169:AJ172" si="103">AD169-AE169</f>
        <v>0</v>
      </c>
    </row>
    <row r="170" spans="1:36">
      <c r="B170" s="10" t="s">
        <v>15</v>
      </c>
      <c r="C170" s="11" t="str">
        <f>B160</f>
        <v>Hoffenheim</v>
      </c>
      <c r="D170" s="12" t="s">
        <v>7</v>
      </c>
      <c r="E170" s="13" t="str">
        <f>B161</f>
        <v>AC Milan</v>
      </c>
      <c r="F170" s="14">
        <v>1</v>
      </c>
      <c r="G170" s="12" t="s">
        <v>7</v>
      </c>
      <c r="H170" s="14">
        <v>1</v>
      </c>
      <c r="I170" s="12"/>
      <c r="J170" s="6">
        <f t="shared" si="97"/>
        <v>1</v>
      </c>
      <c r="K170" s="6">
        <f t="shared" si="98"/>
        <v>1</v>
      </c>
      <c r="M170" s="10" t="s">
        <v>34</v>
      </c>
      <c r="N170" s="11" t="str">
        <f>M160</f>
        <v>Hoffenheim</v>
      </c>
      <c r="O170" s="12" t="s">
        <v>7</v>
      </c>
      <c r="P170" s="13" t="str">
        <f>M161</f>
        <v>Manchester United</v>
      </c>
      <c r="Q170" s="14"/>
      <c r="R170" s="12" t="s">
        <v>7</v>
      </c>
      <c r="S170" s="14"/>
      <c r="T170" s="12"/>
      <c r="U170" s="6" t="str">
        <f t="shared" si="99"/>
        <v/>
      </c>
      <c r="V170" s="6" t="str">
        <f t="shared" si="100"/>
        <v/>
      </c>
      <c r="X170" s="27" t="str">
        <f t="shared" si="101"/>
        <v>Hoffenheim</v>
      </c>
      <c r="Y170" s="6" t="str">
        <f>U168</f>
        <v/>
      </c>
      <c r="Z170" s="6" t="str">
        <f>U170</f>
        <v/>
      </c>
      <c r="AA170" s="6" t="str">
        <f>V172</f>
        <v/>
      </c>
      <c r="AB170" s="6" t="str">
        <f>V174</f>
        <v/>
      </c>
      <c r="AC170" s="28">
        <f t="shared" si="102"/>
        <v>0</v>
      </c>
      <c r="AD170" s="6">
        <f>SUMIF(N166:N175,X170,Q166:Q175)+SUMIF(P166:P175,X170,S166:S175)</f>
        <v>0</v>
      </c>
      <c r="AE170" s="6">
        <f>SUMIF(N166:N175,X170,S166:S175)+SUMIF(P166:P175,X170,Q166:Q175)</f>
        <v>0</v>
      </c>
      <c r="AF170" s="6">
        <f>SUMPRODUCT((N166:N175=X170)*(U166:U175=3))+SUMPRODUCT((P166:P175=X170)*(V166:V175=3))</f>
        <v>0</v>
      </c>
      <c r="AG170" s="6">
        <f>SUMPRODUCT((N166:N175=X170)*(U166:U175=1))+SUMPRODUCT((P166:P175=X170)*(V166:V175=1))</f>
        <v>0</v>
      </c>
      <c r="AH170" s="6">
        <f>SUMPRODUCT((N166:N175=X170)*(U166:U175=0))+SUMPRODUCT((P166:P175=X170)*(V166:V175=0))</f>
        <v>0</v>
      </c>
      <c r="AI170" s="29">
        <f>RANK(AC170,AC168:AC172,0)</f>
        <v>1</v>
      </c>
      <c r="AJ170" s="6">
        <f t="shared" si="103"/>
        <v>0</v>
      </c>
    </row>
    <row r="171" spans="1:36">
      <c r="B171" s="16" t="s">
        <v>17</v>
      </c>
      <c r="C171" s="11" t="str">
        <f>B158</f>
        <v>Manchester United</v>
      </c>
      <c r="D171" s="12" t="s">
        <v>7</v>
      </c>
      <c r="E171" s="13" t="str">
        <f>B159</f>
        <v>Aston Villa</v>
      </c>
      <c r="F171" s="14">
        <v>0</v>
      </c>
      <c r="G171" s="12" t="s">
        <v>7</v>
      </c>
      <c r="H171" s="14">
        <v>2</v>
      </c>
      <c r="I171" s="12"/>
      <c r="J171" s="6">
        <f t="shared" si="97"/>
        <v>0</v>
      </c>
      <c r="K171" s="6">
        <f t="shared" si="98"/>
        <v>3</v>
      </c>
      <c r="M171" s="16" t="s">
        <v>8</v>
      </c>
      <c r="N171" s="11" t="str">
        <f>M158</f>
        <v>Napoli</v>
      </c>
      <c r="O171" s="12" t="s">
        <v>7</v>
      </c>
      <c r="P171" s="13" t="str">
        <f>M159</f>
        <v>AC Milan</v>
      </c>
      <c r="Q171" s="14"/>
      <c r="R171" s="12" t="s">
        <v>7</v>
      </c>
      <c r="S171" s="14"/>
      <c r="T171" s="12"/>
      <c r="U171" s="6" t="str">
        <f t="shared" si="99"/>
        <v/>
      </c>
      <c r="V171" s="6" t="str">
        <f t="shared" si="100"/>
        <v/>
      </c>
      <c r="X171" s="27" t="str">
        <f t="shared" si="101"/>
        <v>Manchester United</v>
      </c>
      <c r="Y171" s="6" t="str">
        <f>V167</f>
        <v/>
      </c>
      <c r="Z171" s="6" t="str">
        <f>V170</f>
        <v/>
      </c>
      <c r="AA171" s="6" t="str">
        <f>U173</f>
        <v/>
      </c>
      <c r="AB171" s="6" t="str">
        <f>U175</f>
        <v/>
      </c>
      <c r="AC171" s="28">
        <f t="shared" si="102"/>
        <v>0</v>
      </c>
      <c r="AD171" s="6">
        <f>SUMIF(N166:N175,X171,Q166:Q175)+SUMIF(P166:P175,X171,S166:S175)</f>
        <v>0</v>
      </c>
      <c r="AE171" s="6">
        <f>SUMIF(N166:N175,X171,S166:S175)+SUMIF(P166:P175,X171,Q166:Q175)</f>
        <v>0</v>
      </c>
      <c r="AF171" s="6">
        <f>SUMPRODUCT((N166:N175=X171)*(U166:U175=3))+SUMPRODUCT((P166:P175=X171)*(V166:V175=3))</f>
        <v>0</v>
      </c>
      <c r="AG171" s="6">
        <f>SUMPRODUCT((N166:N175=X171)*(U166:U175=1))+SUMPRODUCT((P166:P175=X171)*(V166:V175=1))</f>
        <v>0</v>
      </c>
      <c r="AH171" s="6">
        <f>SUMPRODUCT((N166:N175=X171)*(U166:U175=0))+SUMPRODUCT((P166:P175=X171)*(V166:V175=0))</f>
        <v>0</v>
      </c>
      <c r="AI171" s="29">
        <f>RANK(AC171,AC168:AC172,0)</f>
        <v>1</v>
      </c>
      <c r="AJ171" s="6">
        <f t="shared" si="103"/>
        <v>0</v>
      </c>
    </row>
    <row r="172" spans="1:36">
      <c r="B172" s="16" t="s">
        <v>21</v>
      </c>
      <c r="C172" s="11" t="str">
        <f>B162</f>
        <v>Marseille-OKVC</v>
      </c>
      <c r="D172" s="12" t="s">
        <v>7</v>
      </c>
      <c r="E172" s="13" t="str">
        <f>B160</f>
        <v>Hoffenheim</v>
      </c>
      <c r="F172" s="14">
        <v>1</v>
      </c>
      <c r="G172" s="12" t="s">
        <v>7</v>
      </c>
      <c r="H172" s="14">
        <v>3</v>
      </c>
      <c r="I172" s="12"/>
      <c r="J172" s="6">
        <f>IF(F172="","",IF(F172&gt;H172,3,IF(F172=H172,1,0)))</f>
        <v>0</v>
      </c>
      <c r="K172" s="6">
        <f>IF(H172="","",IF(H172&gt;F172,3,IF(H172=F172,1,0)))</f>
        <v>3</v>
      </c>
      <c r="M172" s="16" t="s">
        <v>10</v>
      </c>
      <c r="N172" s="11" t="str">
        <f>M162</f>
        <v>Marseille-OKVC</v>
      </c>
      <c r="O172" s="12" t="s">
        <v>7</v>
      </c>
      <c r="P172" s="13" t="str">
        <f>M160</f>
        <v>Hoffenheim</v>
      </c>
      <c r="Q172" s="14"/>
      <c r="R172" s="12" t="s">
        <v>7</v>
      </c>
      <c r="S172" s="14"/>
      <c r="T172" s="12"/>
      <c r="U172" s="6" t="str">
        <f>IF(Q172="","",IF(Q172&gt;S172,3,IF(Q172=S172,1,0)))</f>
        <v/>
      </c>
      <c r="V172" s="6" t="str">
        <f>IF(S172="","",IF(S172&gt;Q172,3,IF(S172=Q172,1,0)))</f>
        <v/>
      </c>
      <c r="X172" s="27" t="str">
        <f t="shared" si="101"/>
        <v>Marseille-OKVC</v>
      </c>
      <c r="Y172" s="6" t="str">
        <f>V166</f>
        <v/>
      </c>
      <c r="Z172" s="6" t="str">
        <f>U169</f>
        <v/>
      </c>
      <c r="AA172" s="6" t="str">
        <f>U172</f>
        <v/>
      </c>
      <c r="AB172" s="6" t="str">
        <f>V175</f>
        <v/>
      </c>
      <c r="AC172" s="28">
        <f t="shared" si="102"/>
        <v>0</v>
      </c>
      <c r="AD172" s="6">
        <f>SUMIF(N166:N175,X172,Q166:Q175)+SUMIF(P166:P175,X172,S166:S175)</f>
        <v>0</v>
      </c>
      <c r="AE172" s="6">
        <f>SUMIF(N166:N175,X172,S166:S175)+SUMIF(P166:P175,X172,Q166:Q175)</f>
        <v>0</v>
      </c>
      <c r="AF172" s="6">
        <f>SUMPRODUCT((N166:N175=X172)*(U166:U175=3))+SUMPRODUCT((P166:P175=X172)*(V166:V175=3))</f>
        <v>0</v>
      </c>
      <c r="AG172" s="6">
        <f>SUMPRODUCT((N166:N175=X172)*(U166:U175=1))+SUMPRODUCT((P166:P175=X172)*(V166:V175=1))</f>
        <v>0</v>
      </c>
      <c r="AH172" s="6">
        <f>SUMPRODUCT((N166:N175=X172)*(U166:U175=0))+SUMPRODUCT((P166:P175=X172)*(V166:V175=0))</f>
        <v>0</v>
      </c>
      <c r="AI172" s="29">
        <f>RANK(AC172,AC168:AC172,0)</f>
        <v>1</v>
      </c>
      <c r="AJ172" s="6">
        <f t="shared" si="103"/>
        <v>0</v>
      </c>
    </row>
    <row r="173" spans="1:36">
      <c r="B173" s="16" t="s">
        <v>22</v>
      </c>
      <c r="C173" s="11" t="str">
        <f>B161</f>
        <v>AC Milan</v>
      </c>
      <c r="D173" s="12" t="s">
        <v>7</v>
      </c>
      <c r="E173" s="13" t="str">
        <f>B158</f>
        <v>Manchester United</v>
      </c>
      <c r="F173" s="14">
        <v>5</v>
      </c>
      <c r="G173" s="12" t="s">
        <v>7</v>
      </c>
      <c r="H173" s="14">
        <v>0</v>
      </c>
      <c r="I173" s="12"/>
      <c r="J173" s="6">
        <f t="shared" ref="J173:J175" si="104">IF(F173="","",IF(F173&gt;H173,3,IF(F173=H173,1,0)))</f>
        <v>3</v>
      </c>
      <c r="K173" s="6">
        <f t="shared" ref="K173:K175" si="105">IF(H173="","",IF(H173&gt;F173,3,IF(H173=F173,1,0)))</f>
        <v>0</v>
      </c>
      <c r="M173" s="16" t="s">
        <v>12</v>
      </c>
      <c r="N173" s="11" t="str">
        <f>M161</f>
        <v>Manchester United</v>
      </c>
      <c r="O173" s="12" t="s">
        <v>7</v>
      </c>
      <c r="P173" s="13" t="str">
        <f>M158</f>
        <v>Napoli</v>
      </c>
      <c r="Q173" s="14"/>
      <c r="R173" s="12" t="s">
        <v>7</v>
      </c>
      <c r="S173" s="14"/>
      <c r="T173" s="12"/>
      <c r="U173" s="6" t="str">
        <f t="shared" ref="U173:U175" si="106">IF(Q173="","",IF(Q173&gt;S173,3,IF(Q173=S173,1,0)))</f>
        <v/>
      </c>
      <c r="V173" s="6" t="str">
        <f t="shared" ref="V173:V175" si="107">IF(S173="","",IF(S173&gt;Q173,3,IF(S173=Q173,1,0)))</f>
        <v/>
      </c>
    </row>
    <row r="174" spans="1:36">
      <c r="B174" s="16" t="s">
        <v>23</v>
      </c>
      <c r="C174" s="11" t="str">
        <f>B159</f>
        <v>Aston Villa</v>
      </c>
      <c r="D174" s="12" t="s">
        <v>7</v>
      </c>
      <c r="E174" s="13" t="str">
        <f>B160</f>
        <v>Hoffenheim</v>
      </c>
      <c r="F174" s="14">
        <v>2</v>
      </c>
      <c r="G174" s="12" t="s">
        <v>7</v>
      </c>
      <c r="H174" s="14">
        <v>0</v>
      </c>
      <c r="I174" s="12"/>
      <c r="J174" s="6">
        <f t="shared" si="104"/>
        <v>3</v>
      </c>
      <c r="K174" s="6">
        <f t="shared" si="105"/>
        <v>0</v>
      </c>
      <c r="M174" s="16" t="s">
        <v>14</v>
      </c>
      <c r="N174" s="11" t="str">
        <f>M159</f>
        <v>AC Milan</v>
      </c>
      <c r="O174" s="12" t="s">
        <v>7</v>
      </c>
      <c r="P174" s="13" t="str">
        <f>M160</f>
        <v>Hoffenheim</v>
      </c>
      <c r="Q174" s="14"/>
      <c r="R174" s="12" t="s">
        <v>7</v>
      </c>
      <c r="S174" s="14"/>
      <c r="T174" s="12"/>
      <c r="U174" s="6" t="str">
        <f t="shared" si="106"/>
        <v/>
      </c>
      <c r="V174" s="6" t="str">
        <f t="shared" si="107"/>
        <v/>
      </c>
    </row>
    <row r="175" spans="1:36">
      <c r="B175" s="16" t="s">
        <v>24</v>
      </c>
      <c r="C175" s="11" t="str">
        <f>B161</f>
        <v>AC Milan</v>
      </c>
      <c r="D175" s="12" t="s">
        <v>7</v>
      </c>
      <c r="E175" s="13" t="str">
        <f>B162</f>
        <v>Marseille-OKVC</v>
      </c>
      <c r="F175" s="14">
        <v>4</v>
      </c>
      <c r="G175" s="12" t="s">
        <v>7</v>
      </c>
      <c r="H175" s="14">
        <v>1</v>
      </c>
      <c r="I175" s="12"/>
      <c r="J175" s="6">
        <f t="shared" si="104"/>
        <v>3</v>
      </c>
      <c r="K175" s="6">
        <f t="shared" si="105"/>
        <v>0</v>
      </c>
      <c r="M175" s="16" t="s">
        <v>16</v>
      </c>
      <c r="N175" s="11" t="str">
        <f>M161</f>
        <v>Manchester United</v>
      </c>
      <c r="O175" s="12" t="s">
        <v>7</v>
      </c>
      <c r="P175" s="13" t="str">
        <f>M162</f>
        <v>Marseille-OKVC</v>
      </c>
      <c r="Q175" s="14"/>
      <c r="R175" s="12" t="s">
        <v>7</v>
      </c>
      <c r="S175" s="14"/>
      <c r="T175" s="12"/>
      <c r="U175" s="6" t="str">
        <f t="shared" si="106"/>
        <v/>
      </c>
      <c r="V175" s="6" t="str">
        <f t="shared" si="107"/>
        <v/>
      </c>
    </row>
    <row r="176" spans="1:36">
      <c r="D176" s="47"/>
      <c r="O176" s="47"/>
    </row>
    <row r="177" spans="4:15">
      <c r="D177" s="47"/>
      <c r="O177" s="47"/>
    </row>
  </sheetData>
  <sortState ref="AC57:AC75">
    <sortCondition ref="AC57"/>
  </sortState>
  <mergeCells count="34">
    <mergeCell ref="F11:H11"/>
    <mergeCell ref="J11:K11"/>
    <mergeCell ref="Q11:S11"/>
    <mergeCell ref="U11:V11"/>
    <mergeCell ref="F99:H99"/>
    <mergeCell ref="J99:K99"/>
    <mergeCell ref="Q99:S99"/>
    <mergeCell ref="U99:V99"/>
    <mergeCell ref="Q77:S77"/>
    <mergeCell ref="U77:V77"/>
    <mergeCell ref="F143:H143"/>
    <mergeCell ref="J143:K143"/>
    <mergeCell ref="Q143:S143"/>
    <mergeCell ref="U143:V143"/>
    <mergeCell ref="F165:H165"/>
    <mergeCell ref="J165:K165"/>
    <mergeCell ref="Q165:S165"/>
    <mergeCell ref="U165:V165"/>
    <mergeCell ref="F121:H121"/>
    <mergeCell ref="J121:K121"/>
    <mergeCell ref="Q121:S121"/>
    <mergeCell ref="U121:V121"/>
    <mergeCell ref="C1:E1"/>
    <mergeCell ref="N1:P1"/>
    <mergeCell ref="F55:H55"/>
    <mergeCell ref="J55:K55"/>
    <mergeCell ref="Q55:S55"/>
    <mergeCell ref="F33:H33"/>
    <mergeCell ref="J33:K33"/>
    <mergeCell ref="Q33:S33"/>
    <mergeCell ref="U55:V55"/>
    <mergeCell ref="U33:V33"/>
    <mergeCell ref="F77:H77"/>
    <mergeCell ref="J77:K77"/>
  </mergeCells>
  <pageMargins left="0.70866141732283472" right="0.70866141732283472" top="0.74803149606299213" bottom="0.74803149606299213" header="0.31496062992125984" footer="0.31496062992125984"/>
  <pageSetup paperSize="8" scale="2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44"/>
  <sheetViews>
    <sheetView zoomScale="85" zoomScaleNormal="85" workbookViewId="0">
      <selection activeCell="E4" sqref="E4"/>
    </sheetView>
  </sheetViews>
  <sheetFormatPr defaultColWidth="9.140625" defaultRowHeight="15"/>
  <cols>
    <col min="1" max="1" width="2" style="1" bestFit="1" customWidth="1"/>
    <col min="2" max="2" width="19.28515625" style="1" bestFit="1" customWidth="1"/>
    <col min="3" max="3" width="16.42578125" style="1" bestFit="1" customWidth="1"/>
    <col min="4" max="4" width="1.5703125" style="47" bestFit="1" customWidth="1"/>
    <col min="5" max="5" width="16.42578125" style="1" bestFit="1" customWidth="1"/>
    <col min="6" max="6" width="4.140625" style="1" customWidth="1"/>
    <col min="7" max="7" width="1.5703125" style="1" bestFit="1" customWidth="1"/>
    <col min="8" max="8" width="5.140625" style="1" customWidth="1"/>
    <col min="9" max="11" width="3.85546875" style="1" customWidth="1"/>
    <col min="12" max="12" width="9.140625" style="1"/>
    <col min="13" max="14" width="15.5703125" style="1" bestFit="1" customWidth="1"/>
    <col min="15" max="15" width="1.5703125" style="47" bestFit="1" customWidth="1"/>
    <col min="16" max="16" width="16.42578125" style="1" bestFit="1" customWidth="1"/>
    <col min="17" max="17" width="4.140625" style="1" customWidth="1"/>
    <col min="18" max="18" width="1.5703125" style="1" bestFit="1" customWidth="1"/>
    <col min="19" max="22" width="4.5703125" style="1" customWidth="1"/>
    <col min="23" max="23" width="9.140625" style="1"/>
    <col min="24" max="24" width="16" style="1" bestFit="1" customWidth="1"/>
    <col min="25" max="27" width="3.28515625" style="1" bestFit="1" customWidth="1"/>
    <col min="28" max="29" width="6.85546875" style="1" bestFit="1" customWidth="1"/>
    <col min="30" max="31" width="6.140625" style="1" bestFit="1" customWidth="1"/>
    <col min="32" max="32" width="5.85546875" style="1" bestFit="1" customWidth="1"/>
    <col min="33" max="34" width="6.85546875" style="1" bestFit="1" customWidth="1"/>
    <col min="35" max="16384" width="9.140625" style="1"/>
  </cols>
  <sheetData>
    <row r="1" spans="1:36" s="8" customFormat="1">
      <c r="B1" s="22"/>
      <c r="C1" s="247" t="s">
        <v>0</v>
      </c>
      <c r="D1" s="248"/>
      <c r="E1" s="248"/>
      <c r="F1" s="22"/>
      <c r="G1" s="22"/>
      <c r="H1" s="22"/>
      <c r="M1" s="22"/>
      <c r="N1" s="247" t="s">
        <v>1</v>
      </c>
      <c r="O1" s="248"/>
      <c r="P1" s="248"/>
      <c r="Q1" s="22"/>
      <c r="R1" s="22"/>
      <c r="S1" s="22"/>
      <c r="T1" s="22"/>
      <c r="U1" s="22"/>
      <c r="V1" s="22"/>
      <c r="X1" s="35" t="s">
        <v>88</v>
      </c>
    </row>
    <row r="2" spans="1:36">
      <c r="B2" s="2" t="s">
        <v>135</v>
      </c>
      <c r="M2" s="2" t="s">
        <v>134</v>
      </c>
    </row>
    <row r="3" spans="1:36">
      <c r="X3" s="37" t="str">
        <f>B2</f>
        <v>Poule MD-A</v>
      </c>
      <c r="Y3" s="36" t="s">
        <v>79</v>
      </c>
      <c r="Z3" s="36" t="s">
        <v>80</v>
      </c>
      <c r="AA3" s="36" t="s">
        <v>81</v>
      </c>
      <c r="AB3" s="36" t="s">
        <v>87</v>
      </c>
      <c r="AC3" s="36" t="s">
        <v>4</v>
      </c>
      <c r="AD3" s="36" t="s">
        <v>82</v>
      </c>
      <c r="AE3" s="36" t="s">
        <v>83</v>
      </c>
      <c r="AF3" s="36" t="s">
        <v>84</v>
      </c>
      <c r="AG3" s="36" t="s">
        <v>85</v>
      </c>
      <c r="AH3" s="36" t="s">
        <v>86</v>
      </c>
      <c r="AI3" s="36" t="s">
        <v>5</v>
      </c>
      <c r="AJ3" s="36" t="s">
        <v>127</v>
      </c>
    </row>
    <row r="4" spans="1:36">
      <c r="A4" s="1">
        <v>1</v>
      </c>
      <c r="B4" s="41" t="s">
        <v>154</v>
      </c>
      <c r="C4" s="5" t="str">
        <f>VLOOKUP(B4,'Teams + teamnaam'!$AA$2:$AD$53,3,FALSE)</f>
        <v>VV Grijpskerk</v>
      </c>
      <c r="M4" s="42" t="s">
        <v>465</v>
      </c>
      <c r="X4" s="27" t="str">
        <f>B4</f>
        <v>Lazio</v>
      </c>
      <c r="Y4" s="6" t="str">
        <f>J12</f>
        <v/>
      </c>
      <c r="Z4" s="6" t="str">
        <f>K14</f>
        <v/>
      </c>
      <c r="AA4" s="6" t="str">
        <f>J17</f>
        <v/>
      </c>
      <c r="AB4" s="6" t="str">
        <f>K19</f>
        <v/>
      </c>
      <c r="AC4" s="28">
        <f>SUM(Y4:AB4)</f>
        <v>0</v>
      </c>
      <c r="AD4" s="6">
        <f>SUMIF(C12:C21,X4,F12:F21)+SUMIF(E12:E21,X4,H12:H21)</f>
        <v>0</v>
      </c>
      <c r="AE4" s="6">
        <f>SUMIF(C12:C21,X4,H12:H21)+SUMIF(E12:E21,X4,F12:F21)</f>
        <v>0</v>
      </c>
      <c r="AF4" s="6">
        <f>SUMPRODUCT((C12:C21=X4)*(J12:J21=3))+SUMPRODUCT((E12:E21=X4)*(K12:K21=3))</f>
        <v>0</v>
      </c>
      <c r="AG4" s="6">
        <f>SUMPRODUCT((C12:C21=X4)*(J12:J21=1))+SUMPRODUCT((E12:E21=X4)*(K12:K21=1))</f>
        <v>0</v>
      </c>
      <c r="AH4" s="6">
        <f>SUMPRODUCT((C12:C21=X4)*(J12:J21=0))+SUMPRODUCT((E12:E21=X4)*(K12:K21=0))</f>
        <v>0</v>
      </c>
      <c r="AI4" s="29">
        <f>RANK(AC4,AC4:AC8,0)</f>
        <v>1</v>
      </c>
      <c r="AJ4" s="6">
        <f>AD4-AE4</f>
        <v>0</v>
      </c>
    </row>
    <row r="5" spans="1:36">
      <c r="A5" s="1">
        <v>2</v>
      </c>
      <c r="B5" s="41" t="s">
        <v>150</v>
      </c>
      <c r="C5" s="5" t="str">
        <f>VLOOKUP(B5,'Teams + teamnaam'!$AA$2:$AD$53,3,FALSE)</f>
        <v>SV Marum</v>
      </c>
      <c r="M5" s="42" t="s">
        <v>466</v>
      </c>
      <c r="X5" s="27" t="str">
        <f t="shared" ref="X5:X8" si="0">B5</f>
        <v>Espanyol</v>
      </c>
      <c r="Y5" s="6" t="str">
        <f>J13</f>
        <v/>
      </c>
      <c r="Z5" s="6" t="str">
        <f>K15</f>
        <v/>
      </c>
      <c r="AA5" s="6" t="str">
        <f>K17</f>
        <v/>
      </c>
      <c r="AB5" s="6" t="str">
        <f>J20</f>
        <v/>
      </c>
      <c r="AC5" s="28">
        <f t="shared" ref="AC5:AC8" si="1">SUM(Y5:AB5)</f>
        <v>0</v>
      </c>
      <c r="AD5" s="6">
        <f>SUMIF(C12:C21,X5,F12:F21)+SUMIF(E12:E21,X5,H12:H21)</f>
        <v>0</v>
      </c>
      <c r="AE5" s="6">
        <f>SUMIF(C12:C21,X5,H12:H21)+SUMIF(E12:E21,X5,F12:F21)</f>
        <v>0</v>
      </c>
      <c r="AF5" s="6">
        <f>SUMPRODUCT((C12:C21=X5)*(J12:J21=3))+SUMPRODUCT((E12:E21=X5)*(K12:K21=3))</f>
        <v>0</v>
      </c>
      <c r="AG5" s="6">
        <f>SUMPRODUCT((C12:C21=X5)*(J12:J21=1))+SUMPRODUCT((E12:E21=X5)*(K12:K21=1))</f>
        <v>0</v>
      </c>
      <c r="AH5" s="6">
        <f>SUMPRODUCT((C12:C21=X5)*(J12:J21=0))+SUMPRODUCT((E12:E21=X5)*(K12:K21=0))</f>
        <v>0</v>
      </c>
      <c r="AI5" s="29">
        <f>RANK(AC5,AC4:AC8,0)</f>
        <v>1</v>
      </c>
      <c r="AJ5" s="6">
        <f t="shared" ref="AJ5:AJ8" si="2">AD5-AE5</f>
        <v>0</v>
      </c>
    </row>
    <row r="6" spans="1:36">
      <c r="A6" s="1">
        <v>3</v>
      </c>
      <c r="B6" s="41" t="s">
        <v>148</v>
      </c>
      <c r="C6" s="5" t="str">
        <f>VLOOKUP(B6,'Teams + teamnaam'!$AA$2:$AD$53,3,FALSE)</f>
        <v>Grootegast</v>
      </c>
      <c r="M6" s="42" t="s">
        <v>467</v>
      </c>
      <c r="X6" s="27" t="str">
        <f t="shared" si="0"/>
        <v>Werder Bremen</v>
      </c>
      <c r="Y6" s="6" t="str">
        <f>J14</f>
        <v/>
      </c>
      <c r="Z6" s="6" t="str">
        <f>J16</f>
        <v/>
      </c>
      <c r="AA6" s="6" t="str">
        <f>K18</f>
        <v/>
      </c>
      <c r="AB6" s="6" t="str">
        <f>K20</f>
        <v/>
      </c>
      <c r="AC6" s="28">
        <f t="shared" si="1"/>
        <v>0</v>
      </c>
      <c r="AD6" s="6">
        <f>SUMIF(C12:C21,X6,F12:F21)+SUMIF(E12:E21,X6,H12:H21)</f>
        <v>0</v>
      </c>
      <c r="AE6" s="6">
        <f>SUMIF(C12:C21,X6,H12:H21)+SUMIF(E12:E21,X6,F12:F21)</f>
        <v>0</v>
      </c>
      <c r="AF6" s="6">
        <f>SUMPRODUCT((C12:C21=X6)*(J12:J21=3))+SUMPRODUCT((E12:E21=X6)*(K12:K21=3))</f>
        <v>0</v>
      </c>
      <c r="AG6" s="6">
        <f>SUMPRODUCT((C12:C21=X6)*(J12:J21=1))+SUMPRODUCT((E12:E21=X6)*(K12:K21=1))</f>
        <v>0</v>
      </c>
      <c r="AH6" s="6">
        <f>SUMPRODUCT((C12:C21=X6)*(J12:J21=0))+SUMPRODUCT((E12:E21=X6)*(K12:K21=0))</f>
        <v>0</v>
      </c>
      <c r="AI6" s="29">
        <f>RANK(AC6,AC4:AC8,0)</f>
        <v>1</v>
      </c>
      <c r="AJ6" s="6">
        <f t="shared" si="2"/>
        <v>0</v>
      </c>
    </row>
    <row r="7" spans="1:36">
      <c r="A7" s="1">
        <v>4</v>
      </c>
      <c r="B7" s="41" t="s">
        <v>111</v>
      </c>
      <c r="C7" s="5" t="str">
        <f>VLOOKUP(B7,'Teams + teamnaam'!$AA$2:$AD$53,3,FALSE)</f>
        <v>VEV'67</v>
      </c>
      <c r="M7" s="42" t="s">
        <v>468</v>
      </c>
      <c r="X7" s="27" t="str">
        <f t="shared" si="0"/>
        <v>Everton</v>
      </c>
      <c r="Y7" s="6" t="str">
        <f>K13</f>
        <v/>
      </c>
      <c r="Z7" s="6" t="str">
        <f>K16</f>
        <v/>
      </c>
      <c r="AA7" s="6" t="str">
        <f>J19</f>
        <v/>
      </c>
      <c r="AB7" s="6" t="str">
        <f>J21</f>
        <v/>
      </c>
      <c r="AC7" s="28">
        <f t="shared" si="1"/>
        <v>0</v>
      </c>
      <c r="AD7" s="6">
        <f>SUMIF(C12:C21,X7,F12:F21)+SUMIF(E12:E21,X7,H12:H21)</f>
        <v>0</v>
      </c>
      <c r="AE7" s="6">
        <f>SUMIF(C12:C21,X7,H12:H21)+SUMIF(E12:E21,X7,F12:F21)</f>
        <v>0</v>
      </c>
      <c r="AF7" s="6">
        <f>SUMPRODUCT((C12:C21=X7)*(J12:J21=3))+SUMPRODUCT((E12:E21=X7)*(K12:K21=3))</f>
        <v>0</v>
      </c>
      <c r="AG7" s="6">
        <f>SUMPRODUCT((C12:C21=X7)*(J12:J21=1))+SUMPRODUCT((E12:E21=X7)*(K12:K21=1))</f>
        <v>0</v>
      </c>
      <c r="AH7" s="6">
        <f>SUMPRODUCT((C12:C21=X7)*(J12:J21=0))+SUMPRODUCT((E12:E21=X7)*(K12:K21=0))</f>
        <v>0</v>
      </c>
      <c r="AI7" s="29">
        <f>RANK(AC7,AC4:AC8,0)</f>
        <v>1</v>
      </c>
      <c r="AJ7" s="6">
        <f t="shared" si="2"/>
        <v>0</v>
      </c>
    </row>
    <row r="8" spans="1:36">
      <c r="A8" s="1">
        <v>5</v>
      </c>
      <c r="B8" s="41" t="s">
        <v>106</v>
      </c>
      <c r="C8" s="5" t="s">
        <v>609</v>
      </c>
      <c r="M8" s="42" t="s">
        <v>469</v>
      </c>
      <c r="X8" s="27" t="str">
        <f t="shared" si="0"/>
        <v>Feyenoord</v>
      </c>
      <c r="Y8" s="6" t="str">
        <f>K12</f>
        <v/>
      </c>
      <c r="Z8" s="6" t="str">
        <f>J15</f>
        <v/>
      </c>
      <c r="AA8" s="6" t="str">
        <f>J18</f>
        <v/>
      </c>
      <c r="AB8" s="6" t="str">
        <f>K21</f>
        <v/>
      </c>
      <c r="AC8" s="28">
        <f t="shared" si="1"/>
        <v>0</v>
      </c>
      <c r="AD8" s="6">
        <f>SUMIF(C12:C21,X8,F12:F21)+SUMIF(E12:E21,X8,H12:H21)</f>
        <v>0</v>
      </c>
      <c r="AE8" s="6">
        <f>SUMIF(C12:C21,X8,H12:H21)+SUMIF(E12:E21,X8,F12:F21)</f>
        <v>0</v>
      </c>
      <c r="AF8" s="6">
        <f>SUMPRODUCT((C12:C21=X8)*(J12:J21=3))+SUMPRODUCT((E12:E21=X8)*(K12:K21=3))</f>
        <v>0</v>
      </c>
      <c r="AG8" s="6">
        <f>SUMPRODUCT((C12:C21=X8)*(J12:J21=1))+SUMPRODUCT((E12:E21=X8)*(K12:K21=1))</f>
        <v>0</v>
      </c>
      <c r="AH8" s="6">
        <f>SUMPRODUCT((C12:C21=X8)*(J12:J21=0))+SUMPRODUCT((E12:E21=X8)*(K12:K21=0))</f>
        <v>0</v>
      </c>
      <c r="AI8" s="29">
        <f>RANK(AC8,AC4:AC8,0)</f>
        <v>1</v>
      </c>
      <c r="AJ8" s="6">
        <f t="shared" si="2"/>
        <v>0</v>
      </c>
    </row>
    <row r="9" spans="1:36">
      <c r="X9" s="31"/>
      <c r="Y9" s="32"/>
      <c r="Z9" s="32"/>
      <c r="AA9" s="32"/>
      <c r="AB9" s="32"/>
      <c r="AC9" s="32"/>
      <c r="AD9" s="32"/>
      <c r="AE9" s="32"/>
      <c r="AF9" s="31"/>
      <c r="AG9" s="31"/>
      <c r="AH9" s="31"/>
    </row>
    <row r="10" spans="1:36">
      <c r="B10" s="2" t="s">
        <v>392</v>
      </c>
      <c r="M10" s="2" t="s">
        <v>634</v>
      </c>
      <c r="O10" s="67"/>
      <c r="P10" s="2" t="s">
        <v>334</v>
      </c>
      <c r="X10" s="31"/>
      <c r="Y10" s="32"/>
      <c r="Z10" s="32"/>
      <c r="AA10" s="32"/>
      <c r="AB10" s="32"/>
      <c r="AC10" s="32"/>
      <c r="AD10" s="32"/>
      <c r="AE10" s="32"/>
      <c r="AF10" s="31"/>
      <c r="AG10" s="31"/>
      <c r="AH10" s="31"/>
    </row>
    <row r="11" spans="1:36">
      <c r="B11" s="8"/>
      <c r="C11" s="8"/>
      <c r="D11" s="45"/>
      <c r="E11" s="8"/>
      <c r="F11" s="249" t="s">
        <v>5</v>
      </c>
      <c r="G11" s="171"/>
      <c r="H11" s="171"/>
      <c r="I11" s="8"/>
      <c r="J11" s="250" t="s">
        <v>4</v>
      </c>
      <c r="K11" s="249"/>
      <c r="M11" s="8"/>
      <c r="N11" s="8"/>
      <c r="O11" s="45"/>
      <c r="P11" s="8"/>
      <c r="Q11" s="249" t="s">
        <v>5</v>
      </c>
      <c r="R11" s="171"/>
      <c r="S11" s="171"/>
      <c r="T11" s="8"/>
      <c r="U11" s="250" t="s">
        <v>4</v>
      </c>
      <c r="V11" s="249"/>
      <c r="W11" s="19"/>
      <c r="X11" s="31"/>
      <c r="Y11" s="32"/>
      <c r="Z11" s="32"/>
      <c r="AA11" s="32"/>
      <c r="AB11" s="32"/>
      <c r="AC11" s="32"/>
      <c r="AD11" s="32"/>
      <c r="AE11" s="32"/>
      <c r="AF11" s="31"/>
      <c r="AG11" s="33"/>
      <c r="AH11" s="31"/>
    </row>
    <row r="12" spans="1:36">
      <c r="B12" s="10" t="s">
        <v>649</v>
      </c>
      <c r="C12" s="11" t="str">
        <f>B4</f>
        <v>Lazio</v>
      </c>
      <c r="D12" s="12" t="s">
        <v>7</v>
      </c>
      <c r="E12" s="13" t="str">
        <f>B8</f>
        <v>Feyenoord</v>
      </c>
      <c r="F12" s="14"/>
      <c r="G12" s="12" t="s">
        <v>7</v>
      </c>
      <c r="H12" s="14"/>
      <c r="I12" s="12"/>
      <c r="J12" s="6" t="str">
        <f>IF(F12="","",IF(F12&gt;H12,3,IF(F12=H12,1,0)))</f>
        <v/>
      </c>
      <c r="K12" s="6" t="str">
        <f>IF(H12="","",IF(H12&gt;F12,3,IF(H12=F12,1,0)))</f>
        <v/>
      </c>
      <c r="M12" s="10" t="s">
        <v>6</v>
      </c>
      <c r="N12" s="11" t="str">
        <f>M4</f>
        <v>Nr: 1 Poule MD-A</v>
      </c>
      <c r="O12" s="12" t="s">
        <v>7</v>
      </c>
      <c r="P12" s="13" t="str">
        <f>M8</f>
        <v>Nr: 1 Poule MD-B</v>
      </c>
      <c r="Q12" s="14"/>
      <c r="R12" s="12" t="s">
        <v>7</v>
      </c>
      <c r="S12" s="14"/>
      <c r="T12" s="12"/>
      <c r="U12" s="6" t="str">
        <f>IF(Q12="","",IF(Q12&gt;S12,3,IF(Q12=S12,1,0)))</f>
        <v/>
      </c>
      <c r="V12" s="6" t="str">
        <f>IF(S12="","",IF(S12&gt;Q12,3,IF(S12=Q12,1,0)))</f>
        <v/>
      </c>
      <c r="W12" s="19"/>
      <c r="X12" s="31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6">
      <c r="B13" s="16" t="s">
        <v>650</v>
      </c>
      <c r="C13" s="11" t="str">
        <f>B5</f>
        <v>Espanyol</v>
      </c>
      <c r="D13" s="12" t="s">
        <v>7</v>
      </c>
      <c r="E13" s="13" t="str">
        <f>B7</f>
        <v>Everton</v>
      </c>
      <c r="F13" s="14"/>
      <c r="G13" s="12" t="s">
        <v>7</v>
      </c>
      <c r="H13" s="14"/>
      <c r="I13" s="12"/>
      <c r="J13" s="6" t="str">
        <f t="shared" ref="J13:J21" si="3">IF(F13="","",IF(F13&gt;H13,3,IF(F13=H13,1,0)))</f>
        <v/>
      </c>
      <c r="K13" s="6" t="str">
        <f t="shared" ref="K13:K21" si="4">IF(H13="","",IF(H13&gt;F13,3,IF(H13=F13,1,0)))</f>
        <v/>
      </c>
      <c r="M13" s="16" t="s">
        <v>9</v>
      </c>
      <c r="N13" s="11" t="str">
        <f>M5</f>
        <v>Nr: 2 Poule MD-A</v>
      </c>
      <c r="O13" s="12" t="s">
        <v>7</v>
      </c>
      <c r="P13" s="13" t="str">
        <f>M7</f>
        <v>Nr: 4 Poule MD-A</v>
      </c>
      <c r="Q13" s="14"/>
      <c r="R13" s="12" t="s">
        <v>7</v>
      </c>
      <c r="S13" s="14"/>
      <c r="T13" s="12"/>
      <c r="U13" s="6" t="str">
        <f t="shared" ref="U13:U21" si="5">IF(Q13="","",IF(Q13&gt;S13,3,IF(Q13=S13,1,0)))</f>
        <v/>
      </c>
      <c r="V13" s="6" t="str">
        <f t="shared" ref="V13:V21" si="6">IF(S13="","",IF(S13&gt;Q13,3,IF(S13=Q13,1,0)))</f>
        <v/>
      </c>
      <c r="W13" s="19"/>
      <c r="X13" s="37" t="str">
        <f>M2</f>
        <v>Poule MD-AA</v>
      </c>
      <c r="Y13" s="36" t="s">
        <v>79</v>
      </c>
      <c r="Z13" s="36" t="s">
        <v>80</v>
      </c>
      <c r="AA13" s="36" t="s">
        <v>81</v>
      </c>
      <c r="AB13" s="36" t="s">
        <v>87</v>
      </c>
      <c r="AC13" s="36" t="s">
        <v>4</v>
      </c>
      <c r="AD13" s="36" t="s">
        <v>82</v>
      </c>
      <c r="AE13" s="36" t="s">
        <v>83</v>
      </c>
      <c r="AF13" s="36" t="s">
        <v>84</v>
      </c>
      <c r="AG13" s="36" t="s">
        <v>85</v>
      </c>
      <c r="AH13" s="36" t="s">
        <v>86</v>
      </c>
      <c r="AI13" s="36" t="s">
        <v>5</v>
      </c>
      <c r="AJ13" s="36" t="s">
        <v>127</v>
      </c>
    </row>
    <row r="14" spans="1:36">
      <c r="B14" s="16" t="s">
        <v>651</v>
      </c>
      <c r="C14" s="11" t="str">
        <f>B6</f>
        <v>Werder Bremen</v>
      </c>
      <c r="D14" s="12" t="s">
        <v>7</v>
      </c>
      <c r="E14" s="13" t="str">
        <f>B4</f>
        <v>Lazio</v>
      </c>
      <c r="F14" s="14"/>
      <c r="G14" s="17" t="s">
        <v>7</v>
      </c>
      <c r="H14" s="14"/>
      <c r="I14" s="12"/>
      <c r="J14" s="6" t="str">
        <f t="shared" si="3"/>
        <v/>
      </c>
      <c r="K14" s="6" t="str">
        <f t="shared" si="4"/>
        <v/>
      </c>
      <c r="M14" s="16" t="s">
        <v>11</v>
      </c>
      <c r="N14" s="11" t="str">
        <f>M6</f>
        <v>Nr: 3 Poule MD-A</v>
      </c>
      <c r="O14" s="12" t="s">
        <v>7</v>
      </c>
      <c r="P14" s="13" t="str">
        <f>M4</f>
        <v>Nr: 1 Poule MD-A</v>
      </c>
      <c r="Q14" s="14"/>
      <c r="R14" s="17" t="s">
        <v>7</v>
      </c>
      <c r="S14" s="14"/>
      <c r="T14" s="12"/>
      <c r="U14" s="6" t="str">
        <f t="shared" si="5"/>
        <v/>
      </c>
      <c r="V14" s="6" t="str">
        <f t="shared" si="6"/>
        <v/>
      </c>
      <c r="W14" s="19"/>
      <c r="X14" s="27" t="str">
        <f>M4</f>
        <v>Nr: 1 Poule MD-A</v>
      </c>
      <c r="Y14" s="6" t="str">
        <f>U12</f>
        <v/>
      </c>
      <c r="Z14" s="6" t="str">
        <f>V14</f>
        <v/>
      </c>
      <c r="AA14" s="6" t="str">
        <f>U17</f>
        <v/>
      </c>
      <c r="AB14" s="6" t="str">
        <f>V19</f>
        <v/>
      </c>
      <c r="AC14" s="28">
        <f>SUM(Y14:AB14)</f>
        <v>0</v>
      </c>
      <c r="AD14" s="6">
        <f>SUMIF(N12:N21,X14,Q12:Q21)+SUMIF(P12:P21,X14,S12:S21)</f>
        <v>0</v>
      </c>
      <c r="AE14" s="6">
        <f>SUMIF(N12:N21,X14,S12:S21)+SUMIF(P12:P21,X14,Q12:Q21)</f>
        <v>0</v>
      </c>
      <c r="AF14" s="6">
        <f>SUMPRODUCT((N12:N21=X14)*(U12:U21=3))+SUMPRODUCT((P12:P21=X14)*(V12:V21=3))</f>
        <v>0</v>
      </c>
      <c r="AG14" s="6">
        <f>SUMPRODUCT((N12:N21=X14)*(U12:U21=1))+SUMPRODUCT((P12:P21=X14)*(V12:V21=1))</f>
        <v>0</v>
      </c>
      <c r="AH14" s="6">
        <f>SUMPRODUCT((N12:N21=X14)*(U12:U21=0))+SUMPRODUCT((P12:P21=X14)*(V12:V21=0))</f>
        <v>0</v>
      </c>
      <c r="AI14" s="29">
        <f>RANK(AC14,AC14:AC18,0)</f>
        <v>1</v>
      </c>
      <c r="AJ14" s="6">
        <f>AD14-AE14</f>
        <v>0</v>
      </c>
    </row>
    <row r="15" spans="1:36">
      <c r="B15" s="16" t="s">
        <v>385</v>
      </c>
      <c r="C15" s="11" t="str">
        <f>B8</f>
        <v>Feyenoord</v>
      </c>
      <c r="D15" s="12" t="s">
        <v>7</v>
      </c>
      <c r="E15" s="13" t="str">
        <f>B5</f>
        <v>Espanyol</v>
      </c>
      <c r="F15" s="14"/>
      <c r="G15" s="12" t="s">
        <v>7</v>
      </c>
      <c r="H15" s="14"/>
      <c r="I15" s="12"/>
      <c r="J15" s="6" t="str">
        <f t="shared" si="3"/>
        <v/>
      </c>
      <c r="K15" s="6" t="str">
        <f t="shared" si="4"/>
        <v/>
      </c>
      <c r="M15" s="16" t="s">
        <v>13</v>
      </c>
      <c r="N15" s="11" t="str">
        <f>M8</f>
        <v>Nr: 1 Poule MD-B</v>
      </c>
      <c r="O15" s="12" t="s">
        <v>7</v>
      </c>
      <c r="P15" s="13" t="str">
        <f>M5</f>
        <v>Nr: 2 Poule MD-A</v>
      </c>
      <c r="Q15" s="14"/>
      <c r="R15" s="12" t="s">
        <v>7</v>
      </c>
      <c r="S15" s="14"/>
      <c r="T15" s="12"/>
      <c r="U15" s="6" t="str">
        <f t="shared" si="5"/>
        <v/>
      </c>
      <c r="V15" s="6" t="str">
        <f t="shared" si="6"/>
        <v/>
      </c>
      <c r="W15" s="19"/>
      <c r="X15" s="27" t="str">
        <f>M5</f>
        <v>Nr: 2 Poule MD-A</v>
      </c>
      <c r="Y15" s="6" t="str">
        <f>U13</f>
        <v/>
      </c>
      <c r="Z15" s="6" t="str">
        <f>V15</f>
        <v/>
      </c>
      <c r="AA15" s="6" t="str">
        <f>V17</f>
        <v/>
      </c>
      <c r="AB15" s="6" t="str">
        <f>U20</f>
        <v/>
      </c>
      <c r="AC15" s="28">
        <f t="shared" ref="AC15:AC18" si="7">SUM(Y15:AB15)</f>
        <v>0</v>
      </c>
      <c r="AD15" s="6">
        <f>SUMIF(N12:N21,X15,Q12:Q21)+SUMIF(P12:P21,X15,S12:S21)</f>
        <v>0</v>
      </c>
      <c r="AE15" s="6">
        <f>SUMIF(N12:N21,X15,S12:S21)+SUMIF(P12:P21,X15,Q12:Q21)</f>
        <v>0</v>
      </c>
      <c r="AF15" s="6">
        <f>SUMPRODUCT((N12:N21=X15)*(U12:U21=3))+SUMPRODUCT((P12:P21=X15)*(V12:V21=3))</f>
        <v>0</v>
      </c>
      <c r="AG15" s="6">
        <f>SUMPRODUCT((N12:N21=X15)*(U12:U21=1))+SUMPRODUCT((P12:P21=X15)*(V12:V21=1))</f>
        <v>0</v>
      </c>
      <c r="AH15" s="6">
        <f>SUMPRODUCT((N12:N21=X15)*(U12:U21=0))+SUMPRODUCT((P12:P21=X15)*(V12:V21=0))</f>
        <v>0</v>
      </c>
      <c r="AI15" s="29">
        <f>RANK(AC15,AC14:AC18,0)</f>
        <v>1</v>
      </c>
      <c r="AJ15" s="6">
        <f t="shared" ref="AJ15:AJ18" si="8">AD15-AE15</f>
        <v>0</v>
      </c>
    </row>
    <row r="16" spans="1:36">
      <c r="B16" s="10" t="s">
        <v>386</v>
      </c>
      <c r="C16" s="11" t="str">
        <f>B6</f>
        <v>Werder Bremen</v>
      </c>
      <c r="D16" s="12" t="s">
        <v>7</v>
      </c>
      <c r="E16" s="13" t="str">
        <f>B7</f>
        <v>Everton</v>
      </c>
      <c r="F16" s="14"/>
      <c r="G16" s="12" t="s">
        <v>7</v>
      </c>
      <c r="H16" s="14"/>
      <c r="I16" s="12"/>
      <c r="J16" s="6" t="str">
        <f t="shared" si="3"/>
        <v/>
      </c>
      <c r="K16" s="6" t="str">
        <f t="shared" si="4"/>
        <v/>
      </c>
      <c r="M16" s="10" t="s">
        <v>15</v>
      </c>
      <c r="N16" s="11" t="str">
        <f>M6</f>
        <v>Nr: 3 Poule MD-A</v>
      </c>
      <c r="O16" s="12" t="s">
        <v>7</v>
      </c>
      <c r="P16" s="13" t="str">
        <f>M7</f>
        <v>Nr: 4 Poule MD-A</v>
      </c>
      <c r="Q16" s="14"/>
      <c r="R16" s="12" t="s">
        <v>7</v>
      </c>
      <c r="S16" s="14"/>
      <c r="T16" s="12"/>
      <c r="U16" s="6" t="str">
        <f t="shared" si="5"/>
        <v/>
      </c>
      <c r="V16" s="6" t="str">
        <f t="shared" si="6"/>
        <v/>
      </c>
      <c r="W16" s="19"/>
      <c r="X16" s="27" t="str">
        <f>M6</f>
        <v>Nr: 3 Poule MD-A</v>
      </c>
      <c r="Y16" s="6" t="str">
        <f>U14</f>
        <v/>
      </c>
      <c r="Z16" s="6" t="str">
        <f>U16</f>
        <v/>
      </c>
      <c r="AA16" s="6" t="str">
        <f>V18</f>
        <v/>
      </c>
      <c r="AB16" s="6" t="str">
        <f>V20</f>
        <v/>
      </c>
      <c r="AC16" s="28">
        <f t="shared" si="7"/>
        <v>0</v>
      </c>
      <c r="AD16" s="6">
        <f>SUMIF(N12:N21,X16,Q12:Q21)+SUMIF(P12:P21,X16,S12:S21)</f>
        <v>0</v>
      </c>
      <c r="AE16" s="6">
        <f>SUMIF(N12:N21,X16,S12:S21)+SUMIF(P12:P21,X16,Q12:Q21)</f>
        <v>0</v>
      </c>
      <c r="AF16" s="6">
        <f>SUMPRODUCT((N12:N21=X16)*(U12:U21=3))+SUMPRODUCT((P12:P21=X16)*(V12:V21=3))</f>
        <v>0</v>
      </c>
      <c r="AG16" s="6">
        <f>SUMPRODUCT((N12:N21=X16)*(U12:U21=1))+SUMPRODUCT((P12:P21=X16)*(V12:V21=1))</f>
        <v>0</v>
      </c>
      <c r="AH16" s="6">
        <f>SUMPRODUCT((N12:N21=X16)*(U12:U21=0))+SUMPRODUCT((P12:P21=X16)*(V12:V21=0))</f>
        <v>0</v>
      </c>
      <c r="AI16" s="29">
        <f>RANK(AC16,AC14:AC18,0)</f>
        <v>1</v>
      </c>
      <c r="AJ16" s="6">
        <f t="shared" si="8"/>
        <v>0</v>
      </c>
    </row>
    <row r="17" spans="1:36">
      <c r="B17" s="16" t="s">
        <v>387</v>
      </c>
      <c r="C17" s="11" t="str">
        <f>B4</f>
        <v>Lazio</v>
      </c>
      <c r="D17" s="12" t="s">
        <v>7</v>
      </c>
      <c r="E17" s="13" t="str">
        <f>B5</f>
        <v>Espanyol</v>
      </c>
      <c r="F17" s="14"/>
      <c r="G17" s="12" t="s">
        <v>7</v>
      </c>
      <c r="H17" s="14"/>
      <c r="I17" s="12"/>
      <c r="J17" s="6" t="str">
        <f t="shared" si="3"/>
        <v/>
      </c>
      <c r="K17" s="6" t="str">
        <f t="shared" si="4"/>
        <v/>
      </c>
      <c r="M17" s="16" t="s">
        <v>17</v>
      </c>
      <c r="N17" s="11" t="str">
        <f>M4</f>
        <v>Nr: 1 Poule MD-A</v>
      </c>
      <c r="O17" s="12" t="s">
        <v>7</v>
      </c>
      <c r="P17" s="13" t="str">
        <f>M5</f>
        <v>Nr: 2 Poule MD-A</v>
      </c>
      <c r="Q17" s="14"/>
      <c r="R17" s="12" t="s">
        <v>7</v>
      </c>
      <c r="S17" s="14"/>
      <c r="T17" s="12"/>
      <c r="U17" s="6" t="str">
        <f t="shared" si="5"/>
        <v/>
      </c>
      <c r="V17" s="6" t="str">
        <f t="shared" si="6"/>
        <v/>
      </c>
      <c r="X17" s="27" t="str">
        <f>M7</f>
        <v>Nr: 4 Poule MD-A</v>
      </c>
      <c r="Y17" s="6" t="str">
        <f>V13</f>
        <v/>
      </c>
      <c r="Z17" s="6" t="str">
        <f>V16</f>
        <v/>
      </c>
      <c r="AA17" s="6" t="str">
        <f>U19</f>
        <v/>
      </c>
      <c r="AB17" s="6" t="str">
        <f>U21</f>
        <v/>
      </c>
      <c r="AC17" s="28">
        <f t="shared" si="7"/>
        <v>0</v>
      </c>
      <c r="AD17" s="6">
        <f>SUMIF(N12:N21,X17,Q12:Q21)+SUMIF(P12:P21,X17,S12:S21)</f>
        <v>0</v>
      </c>
      <c r="AE17" s="6">
        <f>SUMIF(N12:N21,X17,S12:S21)+SUMIF(P12:P21,X17,Q12:Q21)</f>
        <v>0</v>
      </c>
      <c r="AF17" s="6">
        <f>SUMPRODUCT((N12:N21=X17)*(U12:U21=3))+SUMPRODUCT((P12:P21=X17)*(V12:V21=3))</f>
        <v>0</v>
      </c>
      <c r="AG17" s="6">
        <f>SUMPRODUCT((N12:N21=X17)*(U12:U21=1))+SUMPRODUCT((P12:P21=X17)*(V12:V21=1))</f>
        <v>0</v>
      </c>
      <c r="AH17" s="6">
        <f>SUMPRODUCT((N12:N21=X17)*(U12:U21=0))+SUMPRODUCT((P12:P21=X17)*(V12:V21=0))</f>
        <v>0</v>
      </c>
      <c r="AI17" s="29">
        <f>RANK(AC17,AC14:AC18,0)</f>
        <v>1</v>
      </c>
      <c r="AJ17" s="6">
        <f t="shared" si="8"/>
        <v>0</v>
      </c>
    </row>
    <row r="18" spans="1:36">
      <c r="B18" s="16" t="s">
        <v>388</v>
      </c>
      <c r="C18" s="11" t="str">
        <f>B8</f>
        <v>Feyenoord</v>
      </c>
      <c r="D18" s="12" t="s">
        <v>7</v>
      </c>
      <c r="E18" s="13" t="str">
        <f>B6</f>
        <v>Werder Bremen</v>
      </c>
      <c r="F18" s="14"/>
      <c r="G18" s="12" t="s">
        <v>7</v>
      </c>
      <c r="H18" s="14"/>
      <c r="I18" s="12"/>
      <c r="J18" s="6" t="str">
        <f t="shared" si="3"/>
        <v/>
      </c>
      <c r="K18" s="6" t="str">
        <f t="shared" si="4"/>
        <v/>
      </c>
      <c r="M18" s="16" t="s">
        <v>21</v>
      </c>
      <c r="N18" s="11" t="str">
        <f>M8</f>
        <v>Nr: 1 Poule MD-B</v>
      </c>
      <c r="O18" s="12" t="s">
        <v>7</v>
      </c>
      <c r="P18" s="13" t="str">
        <f>M6</f>
        <v>Nr: 3 Poule MD-A</v>
      </c>
      <c r="Q18" s="14"/>
      <c r="R18" s="12" t="s">
        <v>7</v>
      </c>
      <c r="S18" s="14"/>
      <c r="T18" s="12"/>
      <c r="U18" s="6" t="str">
        <f t="shared" si="5"/>
        <v/>
      </c>
      <c r="V18" s="6" t="str">
        <f t="shared" si="6"/>
        <v/>
      </c>
      <c r="X18" s="27" t="str">
        <f>M8</f>
        <v>Nr: 1 Poule MD-B</v>
      </c>
      <c r="Y18" s="6" t="str">
        <f>V12</f>
        <v/>
      </c>
      <c r="Z18" s="6" t="str">
        <f>U15</f>
        <v/>
      </c>
      <c r="AA18" s="6" t="str">
        <f>U18</f>
        <v/>
      </c>
      <c r="AB18" s="6" t="str">
        <f>V21</f>
        <v/>
      </c>
      <c r="AC18" s="28">
        <f t="shared" si="7"/>
        <v>0</v>
      </c>
      <c r="AD18" s="6">
        <f>SUMIF(N12:N21,X18,Q12:Q21)+SUMIF(P12:P21,X18,S12:S21)</f>
        <v>0</v>
      </c>
      <c r="AE18" s="6">
        <f>SUMIF(N12:N21,X18,S12:S21)+SUMIF(P12:P21,X18,Q12:Q21)</f>
        <v>0</v>
      </c>
      <c r="AF18" s="6">
        <f>SUMPRODUCT((N12:N21=X18)*(U12:U21=3))+SUMPRODUCT((P12:P21=X18)*(V12:V21=3))</f>
        <v>0</v>
      </c>
      <c r="AG18" s="6">
        <f>SUMPRODUCT((N12:N21=X18)*(U12:U21=1))+SUMPRODUCT((P12:P21=X18)*(V12:V21=1))</f>
        <v>0</v>
      </c>
      <c r="AH18" s="6">
        <f>SUMPRODUCT((N12:N21=X18)*(U12:U21=0))+SUMPRODUCT((P12:P21=X18)*(V12:V21=0))</f>
        <v>0</v>
      </c>
      <c r="AI18" s="29">
        <f>RANK(AC18,AC14:AC18,0)</f>
        <v>1</v>
      </c>
      <c r="AJ18" s="6">
        <f t="shared" si="8"/>
        <v>0</v>
      </c>
    </row>
    <row r="19" spans="1:36">
      <c r="B19" s="16" t="s">
        <v>389</v>
      </c>
      <c r="C19" s="11" t="str">
        <f>B7</f>
        <v>Everton</v>
      </c>
      <c r="D19" s="12" t="s">
        <v>7</v>
      </c>
      <c r="E19" s="13" t="str">
        <f>B4</f>
        <v>Lazio</v>
      </c>
      <c r="F19" s="14"/>
      <c r="G19" s="12" t="s">
        <v>7</v>
      </c>
      <c r="H19" s="14"/>
      <c r="I19" s="12"/>
      <c r="J19" s="6" t="str">
        <f t="shared" si="3"/>
        <v/>
      </c>
      <c r="K19" s="6" t="str">
        <f t="shared" si="4"/>
        <v/>
      </c>
      <c r="M19" s="16" t="s">
        <v>22</v>
      </c>
      <c r="N19" s="11" t="str">
        <f>M7</f>
        <v>Nr: 4 Poule MD-A</v>
      </c>
      <c r="O19" s="12" t="s">
        <v>7</v>
      </c>
      <c r="P19" s="13" t="str">
        <f>M4</f>
        <v>Nr: 1 Poule MD-A</v>
      </c>
      <c r="Q19" s="14"/>
      <c r="R19" s="12" t="s">
        <v>7</v>
      </c>
      <c r="S19" s="14"/>
      <c r="T19" s="12"/>
      <c r="U19" s="6" t="str">
        <f t="shared" si="5"/>
        <v/>
      </c>
      <c r="V19" s="6" t="str">
        <f t="shared" si="6"/>
        <v/>
      </c>
    </row>
    <row r="20" spans="1:36">
      <c r="B20" s="16" t="s">
        <v>390</v>
      </c>
      <c r="C20" s="11" t="str">
        <f>B5</f>
        <v>Espanyol</v>
      </c>
      <c r="D20" s="12" t="s">
        <v>7</v>
      </c>
      <c r="E20" s="13" t="str">
        <f>B6</f>
        <v>Werder Bremen</v>
      </c>
      <c r="F20" s="14"/>
      <c r="G20" s="12" t="s">
        <v>7</v>
      </c>
      <c r="H20" s="14"/>
      <c r="I20" s="12"/>
      <c r="J20" s="6" t="str">
        <f t="shared" si="3"/>
        <v/>
      </c>
      <c r="K20" s="6" t="str">
        <f t="shared" si="4"/>
        <v/>
      </c>
      <c r="M20" s="16" t="s">
        <v>23</v>
      </c>
      <c r="N20" s="11" t="str">
        <f>M5</f>
        <v>Nr: 2 Poule MD-A</v>
      </c>
      <c r="O20" s="12" t="s">
        <v>7</v>
      </c>
      <c r="P20" s="13" t="str">
        <f>M6</f>
        <v>Nr: 3 Poule MD-A</v>
      </c>
      <c r="Q20" s="14"/>
      <c r="R20" s="12" t="s">
        <v>7</v>
      </c>
      <c r="S20" s="14"/>
      <c r="T20" s="12"/>
      <c r="U20" s="6" t="str">
        <f t="shared" si="5"/>
        <v/>
      </c>
      <c r="V20" s="6" t="str">
        <f t="shared" si="6"/>
        <v/>
      </c>
    </row>
    <row r="21" spans="1:36">
      <c r="B21" s="16" t="s">
        <v>391</v>
      </c>
      <c r="C21" s="11" t="str">
        <f>B7</f>
        <v>Everton</v>
      </c>
      <c r="D21" s="12" t="s">
        <v>7</v>
      </c>
      <c r="E21" s="13" t="str">
        <f>B8</f>
        <v>Feyenoord</v>
      </c>
      <c r="F21" s="14"/>
      <c r="G21" s="12" t="s">
        <v>7</v>
      </c>
      <c r="H21" s="14"/>
      <c r="I21" s="12"/>
      <c r="J21" s="6" t="str">
        <f t="shared" si="3"/>
        <v/>
      </c>
      <c r="K21" s="6" t="str">
        <f t="shared" si="4"/>
        <v/>
      </c>
      <c r="M21" s="16" t="s">
        <v>24</v>
      </c>
      <c r="N21" s="11" t="str">
        <f>M7</f>
        <v>Nr: 4 Poule MD-A</v>
      </c>
      <c r="O21" s="12" t="s">
        <v>7</v>
      </c>
      <c r="P21" s="13" t="str">
        <f>M8</f>
        <v>Nr: 1 Poule MD-B</v>
      </c>
      <c r="Q21" s="14"/>
      <c r="R21" s="12" t="s">
        <v>7</v>
      </c>
      <c r="S21" s="14"/>
      <c r="T21" s="12"/>
      <c r="U21" s="6" t="str">
        <f t="shared" si="5"/>
        <v/>
      </c>
      <c r="V21" s="6" t="str">
        <f t="shared" si="6"/>
        <v/>
      </c>
    </row>
    <row r="24" spans="1:36">
      <c r="B24" s="2" t="s">
        <v>136</v>
      </c>
      <c r="M24" s="2" t="s">
        <v>137</v>
      </c>
      <c r="N24" s="26" t="s">
        <v>27</v>
      </c>
    </row>
    <row r="25" spans="1:36">
      <c r="X25" s="37" t="str">
        <f>B24</f>
        <v>Poule MD-B</v>
      </c>
      <c r="Y25" s="36" t="s">
        <v>79</v>
      </c>
      <c r="Z25" s="36" t="s">
        <v>80</v>
      </c>
      <c r="AA25" s="36" t="s">
        <v>81</v>
      </c>
      <c r="AB25" s="36" t="s">
        <v>87</v>
      </c>
      <c r="AC25" s="36" t="s">
        <v>4</v>
      </c>
      <c r="AD25" s="36" t="s">
        <v>82</v>
      </c>
      <c r="AE25" s="36" t="s">
        <v>83</v>
      </c>
      <c r="AF25" s="36" t="s">
        <v>84</v>
      </c>
      <c r="AG25" s="36" t="s">
        <v>85</v>
      </c>
      <c r="AH25" s="36" t="s">
        <v>86</v>
      </c>
      <c r="AI25" s="36" t="s">
        <v>5</v>
      </c>
      <c r="AJ25" s="36" t="s">
        <v>127</v>
      </c>
    </row>
    <row r="26" spans="1:36">
      <c r="A26" s="1">
        <v>1</v>
      </c>
      <c r="B26" s="41" t="s">
        <v>115</v>
      </c>
      <c r="C26" s="5" t="str">
        <f>VLOOKUP(B26,'Teams + teamnaam'!$AA$2:$AD$53,3,FALSE)</f>
        <v>VV Grijpskerk</v>
      </c>
      <c r="D26" s="47" t="s">
        <v>27</v>
      </c>
      <c r="M26" s="42" t="s">
        <v>470</v>
      </c>
      <c r="O26" s="47" t="s">
        <v>27</v>
      </c>
      <c r="X26" s="27" t="str">
        <f>B26</f>
        <v>Fiorentina</v>
      </c>
      <c r="Y26" s="6" t="str">
        <f>J34</f>
        <v/>
      </c>
      <c r="Z26" s="6" t="str">
        <f>K36</f>
        <v/>
      </c>
      <c r="AA26" s="6" t="str">
        <f>J39</f>
        <v/>
      </c>
      <c r="AB26" s="6" t="str">
        <f>K41</f>
        <v/>
      </c>
      <c r="AC26" s="28">
        <f>SUM(Y26:AB26)</f>
        <v>0</v>
      </c>
      <c r="AD26" s="6">
        <f>SUMIF(C34:C43,X26,F34:F43)+SUMIF(E34:E43,X26,H34:H43)</f>
        <v>0</v>
      </c>
      <c r="AE26" s="6">
        <f>SUMIF(C34:C43,X26,H34:H43)+SUMIF(E34:E43,X26,F34:F43)</f>
        <v>0</v>
      </c>
      <c r="AF26" s="6">
        <f>SUMPRODUCT((C34:C43=X26)*(J34:J43=3))+SUMPRODUCT((E34:E43=X26)*(K34:K43=3))</f>
        <v>0</v>
      </c>
      <c r="AG26" s="6">
        <f>SUMPRODUCT((C34:C43=X26)*(J34:J43=1))+SUMPRODUCT((E34:E43=X26)*(K34:K43=1))</f>
        <v>0</v>
      </c>
      <c r="AH26" s="6">
        <f>SUMPRODUCT((C34:C43=X26)*(J34:J43=0))+SUMPRODUCT((E34:E43=X26)*(K34:K43=0))</f>
        <v>0</v>
      </c>
      <c r="AI26" s="29">
        <f>RANK(AC26,AC26:AC30,0)</f>
        <v>1</v>
      </c>
      <c r="AJ26" s="6">
        <f>AD26-AE26</f>
        <v>0</v>
      </c>
    </row>
    <row r="27" spans="1:36">
      <c r="A27" s="1">
        <v>2</v>
      </c>
      <c r="B27" s="41" t="s">
        <v>109</v>
      </c>
      <c r="C27" s="5" t="str">
        <f>VLOOKUP(B27,'Teams + teamnaam'!$AA$2:$AD$53,3,FALSE)</f>
        <v>SV Marum</v>
      </c>
      <c r="M27" s="42" t="s">
        <v>471</v>
      </c>
      <c r="X27" s="27" t="str">
        <f t="shared" ref="X27:X30" si="9">B27</f>
        <v>Valencia</v>
      </c>
      <c r="Y27" s="6" t="str">
        <f>J35</f>
        <v/>
      </c>
      <c r="Z27" s="6" t="str">
        <f>K37</f>
        <v/>
      </c>
      <c r="AA27" s="6" t="str">
        <f>K39</f>
        <v/>
      </c>
      <c r="AB27" s="6" t="str">
        <f>J42</f>
        <v/>
      </c>
      <c r="AC27" s="28">
        <f t="shared" ref="AC27:AC30" si="10">SUM(Y27:AB27)</f>
        <v>0</v>
      </c>
      <c r="AD27" s="6">
        <f>SUMIF(C34:C43,X27,F34:F43)+SUMIF(E34:E43,X27,H34:H43)</f>
        <v>0</v>
      </c>
      <c r="AE27" s="6">
        <f>SUMIF(C34:C43,X27,H34:H43)+SUMIF(E34:E43,X27,F34:F43)</f>
        <v>0</v>
      </c>
      <c r="AF27" s="6">
        <f>SUMPRODUCT((C34:C43=X27)*(J34:J43=3))+SUMPRODUCT((E34:E43=X27)*(K34:K43=3))</f>
        <v>0</v>
      </c>
      <c r="AG27" s="6">
        <f>SUMPRODUCT((C34:C43=X27)*(J34:J43=1))+SUMPRODUCT((E34:E43=X27)*(K34:K43=1))</f>
        <v>0</v>
      </c>
      <c r="AH27" s="6">
        <f>SUMPRODUCT((C34:C43=X27)*(J34:J43=0))+SUMPRODUCT((E34:E43=X27)*(K34:K43=0))</f>
        <v>0</v>
      </c>
      <c r="AI27" s="29">
        <f>RANK(AC27,AC26:AC30,0)</f>
        <v>1</v>
      </c>
      <c r="AJ27" s="6">
        <f t="shared" ref="AJ27:AJ30" si="11">AD27-AE27</f>
        <v>0</v>
      </c>
    </row>
    <row r="28" spans="1:36">
      <c r="A28" s="1">
        <v>3</v>
      </c>
      <c r="B28" s="41" t="s">
        <v>152</v>
      </c>
      <c r="C28" s="5" t="str">
        <f>VLOOKUP(B28,'Teams + teamnaam'!$AA$2:$AD$53,3,FALSE)</f>
        <v>VV westerkwartier</v>
      </c>
      <c r="M28" s="42" t="s">
        <v>472</v>
      </c>
      <c r="X28" s="27" t="str">
        <f t="shared" si="9"/>
        <v>Lyon</v>
      </c>
      <c r="Y28" s="6" t="str">
        <f>J36</f>
        <v/>
      </c>
      <c r="Z28" s="6" t="str">
        <f>J38</f>
        <v/>
      </c>
      <c r="AA28" s="6" t="str">
        <f>K40</f>
        <v/>
      </c>
      <c r="AB28" s="6" t="str">
        <f>K42</f>
        <v/>
      </c>
      <c r="AC28" s="28">
        <f t="shared" si="10"/>
        <v>0</v>
      </c>
      <c r="AD28" s="6">
        <f>SUMIF(C34:C43,X28,F34:F43)+SUMIF(E34:E43,X28,H34:H43)</f>
        <v>0</v>
      </c>
      <c r="AE28" s="6">
        <f>SUMIF(C34:C43,X28,H34:H43)+SUMIF(E34:E43,X28,F34:F43)</f>
        <v>0</v>
      </c>
      <c r="AF28" s="6">
        <f>SUMPRODUCT((C34:C43=X28)*(J34:J43=3))+SUMPRODUCT((E34:E43=X28)*(K34:K43=3))</f>
        <v>0</v>
      </c>
      <c r="AG28" s="6">
        <f>SUMPRODUCT((C34:C43=X28)*(J34:J43=1))+SUMPRODUCT((E34:E43=X28)*(K34:K43=1))</f>
        <v>0</v>
      </c>
      <c r="AH28" s="6">
        <f>SUMPRODUCT((C34:C43=X28)*(J34:J43=0))+SUMPRODUCT((E34:E43=X28)*(K34:K43=0))</f>
        <v>0</v>
      </c>
      <c r="AI28" s="29">
        <f>RANK(AC28,AC26:AC30,0)</f>
        <v>1</v>
      </c>
      <c r="AJ28" s="6">
        <f t="shared" si="11"/>
        <v>0</v>
      </c>
    </row>
    <row r="29" spans="1:36">
      <c r="A29" s="1">
        <v>4</v>
      </c>
      <c r="B29" s="41" t="s">
        <v>117</v>
      </c>
      <c r="C29" s="5" t="str">
        <f>VLOOKUP(B29,'Teams + teamnaam'!$AA$2:$AD$53,3,FALSE)</f>
        <v>VEV'67</v>
      </c>
      <c r="M29" s="42" t="s">
        <v>473</v>
      </c>
      <c r="P29" s="1" t="s">
        <v>27</v>
      </c>
      <c r="X29" s="27" t="str">
        <f t="shared" si="9"/>
        <v>Southampton</v>
      </c>
      <c r="Y29" s="6" t="str">
        <f>K35</f>
        <v/>
      </c>
      <c r="Z29" s="6" t="str">
        <f>K38</f>
        <v/>
      </c>
      <c r="AA29" s="6" t="str">
        <f>J41</f>
        <v/>
      </c>
      <c r="AB29" s="6" t="str">
        <f>J43</f>
        <v/>
      </c>
      <c r="AC29" s="28">
        <f t="shared" si="10"/>
        <v>0</v>
      </c>
      <c r="AD29" s="6">
        <f>SUMIF(C34:C43,X29,F34:F43)+SUMIF(E34:E43,X29,H34:H43)</f>
        <v>0</v>
      </c>
      <c r="AE29" s="6">
        <f>SUMIF(C34:C43,X29,H34:H43)+SUMIF(E34:E43,X29,F34:F43)</f>
        <v>0</v>
      </c>
      <c r="AF29" s="6">
        <f>SUMPRODUCT((C34:C43=X29)*(J34:J43=3))+SUMPRODUCT((E34:E43=X29)*(K34:K43=3))</f>
        <v>0</v>
      </c>
      <c r="AG29" s="6">
        <f>SUMPRODUCT((C34:C43=X29)*(J34:J43=1))+SUMPRODUCT((E34:E43=X29)*(K34:K43=1))</f>
        <v>0</v>
      </c>
      <c r="AH29" s="6">
        <f>SUMPRODUCT((C34:C43=X29)*(J34:J43=0))+SUMPRODUCT((E34:E43=X29)*(K34:K43=0))</f>
        <v>0</v>
      </c>
      <c r="AI29" s="29">
        <f>RANK(AC29,AC26:AC30,0)</f>
        <v>1</v>
      </c>
      <c r="AJ29" s="6">
        <f t="shared" si="11"/>
        <v>0</v>
      </c>
    </row>
    <row r="30" spans="1:36">
      <c r="A30" s="1">
        <v>5</v>
      </c>
      <c r="B30" s="41" t="s">
        <v>102</v>
      </c>
      <c r="C30" s="5" t="s">
        <v>609</v>
      </c>
      <c r="M30" s="42" t="s">
        <v>474</v>
      </c>
      <c r="X30" s="27" t="str">
        <f t="shared" si="9"/>
        <v>PSV</v>
      </c>
      <c r="Y30" s="6" t="str">
        <f>K34</f>
        <v/>
      </c>
      <c r="Z30" s="6" t="str">
        <f>J37</f>
        <v/>
      </c>
      <c r="AA30" s="6" t="str">
        <f>J40</f>
        <v/>
      </c>
      <c r="AB30" s="6" t="str">
        <f>K43</f>
        <v/>
      </c>
      <c r="AC30" s="28">
        <f t="shared" si="10"/>
        <v>0</v>
      </c>
      <c r="AD30" s="6">
        <f>SUMIF(C34:C43,X30,F34:F43)+SUMIF(E34:E43,X30,H34:H43)</f>
        <v>0</v>
      </c>
      <c r="AE30" s="6">
        <f>SUMIF(C34:C43,X30,H34:H43)+SUMIF(E34:E43,X30,F34:F43)</f>
        <v>0</v>
      </c>
      <c r="AF30" s="6">
        <f>SUMPRODUCT((C34:C43=X30)*(J34:J43=3))+SUMPRODUCT((E34:E43=X30)*(K34:K43=3))</f>
        <v>0</v>
      </c>
      <c r="AG30" s="6">
        <f>SUMPRODUCT((C34:C43=X30)*(J34:J43=1))+SUMPRODUCT((E34:E43=X30)*(K34:K43=1))</f>
        <v>0</v>
      </c>
      <c r="AH30" s="6">
        <f>SUMPRODUCT((C34:C43=X30)*(J34:J43=0))+SUMPRODUCT((E34:E43=X30)*(K34:K43=0))</f>
        <v>0</v>
      </c>
      <c r="AI30" s="29">
        <f>RANK(AC30,AC26:AC30,0)</f>
        <v>1</v>
      </c>
      <c r="AJ30" s="6">
        <f t="shared" si="11"/>
        <v>0</v>
      </c>
    </row>
    <row r="31" spans="1:36">
      <c r="T31" s="46"/>
      <c r="U31" s="46"/>
      <c r="V31" s="46"/>
      <c r="X31" s="31"/>
      <c r="Y31" s="32"/>
      <c r="Z31" s="32"/>
      <c r="AA31" s="32"/>
      <c r="AB31" s="32"/>
      <c r="AC31" s="32"/>
      <c r="AD31" s="32"/>
      <c r="AE31" s="32"/>
      <c r="AF31" s="31"/>
      <c r="AG31" s="31"/>
      <c r="AH31" s="31"/>
    </row>
    <row r="32" spans="1:36">
      <c r="B32" s="2" t="s">
        <v>392</v>
      </c>
      <c r="M32" s="2" t="s">
        <v>635</v>
      </c>
      <c r="P32" s="2" t="s">
        <v>341</v>
      </c>
      <c r="R32" s="47"/>
      <c r="X32" s="31"/>
      <c r="Y32" s="32"/>
      <c r="Z32" s="32"/>
      <c r="AA32" s="32"/>
      <c r="AB32" s="32"/>
      <c r="AC32" s="32"/>
      <c r="AD32" s="32"/>
      <c r="AE32" s="32"/>
      <c r="AF32" s="31"/>
      <c r="AG32" s="31"/>
      <c r="AH32" s="31"/>
    </row>
    <row r="33" spans="2:36">
      <c r="B33" s="8"/>
      <c r="C33" s="8"/>
      <c r="D33" s="45"/>
      <c r="E33" s="8"/>
      <c r="F33" s="249" t="s">
        <v>5</v>
      </c>
      <c r="G33" s="171"/>
      <c r="H33" s="171"/>
      <c r="I33" s="8"/>
      <c r="J33" s="250" t="s">
        <v>4</v>
      </c>
      <c r="K33" s="249"/>
      <c r="M33" s="8"/>
      <c r="N33" s="8"/>
      <c r="O33" s="45"/>
      <c r="P33" s="8"/>
      <c r="Q33" s="249" t="s">
        <v>5</v>
      </c>
      <c r="R33" s="171"/>
      <c r="S33" s="171"/>
      <c r="T33" s="8"/>
      <c r="U33" s="250" t="s">
        <v>4</v>
      </c>
      <c r="V33" s="249"/>
      <c r="X33" s="31"/>
      <c r="Y33" s="32"/>
      <c r="Z33" s="32"/>
      <c r="AA33" s="32"/>
      <c r="AB33" s="32"/>
      <c r="AC33" s="32"/>
      <c r="AD33" s="32"/>
      <c r="AE33" s="32"/>
      <c r="AF33" s="31"/>
      <c r="AG33" s="33"/>
      <c r="AH33" s="31"/>
    </row>
    <row r="34" spans="2:36">
      <c r="B34" s="16" t="s">
        <v>652</v>
      </c>
      <c r="C34" s="11" t="str">
        <f>B26</f>
        <v>Fiorentina</v>
      </c>
      <c r="D34" s="12" t="s">
        <v>7</v>
      </c>
      <c r="E34" s="13" t="str">
        <f>B30</f>
        <v>PSV</v>
      </c>
      <c r="F34" s="14"/>
      <c r="G34" s="12" t="s">
        <v>7</v>
      </c>
      <c r="H34" s="14"/>
      <c r="I34" s="12"/>
      <c r="J34" s="6" t="str">
        <f>IF(F34="","",IF(F34&gt;H34,3,IF(F34=H34,1,0)))</f>
        <v/>
      </c>
      <c r="K34" s="6" t="str">
        <f>IF(H34="","",IF(H34&gt;F34,3,IF(H34=F34,1,0)))</f>
        <v/>
      </c>
      <c r="M34" s="10" t="s">
        <v>6</v>
      </c>
      <c r="N34" s="11" t="str">
        <f>M26</f>
        <v>Nr: 5 Poule MD-A</v>
      </c>
      <c r="O34" s="12" t="s">
        <v>7</v>
      </c>
      <c r="P34" s="13" t="str">
        <f>M30</f>
        <v>Nr: 5 Poule MD-B</v>
      </c>
      <c r="Q34" s="14"/>
      <c r="R34" s="12" t="s">
        <v>7</v>
      </c>
      <c r="S34" s="14"/>
      <c r="T34" s="12"/>
      <c r="U34" s="6" t="str">
        <f>IF(Q34="","",IF(Q34&gt;S34,3,IF(Q34=S34,1,0)))</f>
        <v/>
      </c>
      <c r="V34" s="6" t="str">
        <f>IF(S34="","",IF(S34&gt;Q34,3,IF(S34=Q34,1,0)))</f>
        <v/>
      </c>
      <c r="X34" s="31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2:36">
      <c r="B35" s="16" t="s">
        <v>653</v>
      </c>
      <c r="C35" s="11" t="str">
        <f>B27</f>
        <v>Valencia</v>
      </c>
      <c r="D35" s="12" t="s">
        <v>7</v>
      </c>
      <c r="E35" s="13" t="str">
        <f>B29</f>
        <v>Southampton</v>
      </c>
      <c r="F35" s="14"/>
      <c r="G35" s="12" t="s">
        <v>7</v>
      </c>
      <c r="H35" s="14"/>
      <c r="I35" s="12"/>
      <c r="J35" s="6" t="str">
        <f t="shared" ref="J35:J39" si="12">IF(F35="","",IF(F35&gt;H35,3,IF(F35=H35,1,0)))</f>
        <v/>
      </c>
      <c r="K35" s="6" t="str">
        <f t="shared" ref="K35:K39" si="13">IF(H35="","",IF(H35&gt;F35,3,IF(H35=F35,1,0)))</f>
        <v/>
      </c>
      <c r="M35" s="16" t="s">
        <v>9</v>
      </c>
      <c r="N35" s="11" t="str">
        <f>M27</f>
        <v>Nr: 2 Poule MD-B</v>
      </c>
      <c r="O35" s="12" t="s">
        <v>7</v>
      </c>
      <c r="P35" s="13" t="str">
        <f>M29</f>
        <v>Nr: 4 Poule MD-B</v>
      </c>
      <c r="Q35" s="14"/>
      <c r="R35" s="12" t="s">
        <v>7</v>
      </c>
      <c r="S35" s="14"/>
      <c r="T35" s="12"/>
      <c r="U35" s="6" t="str">
        <f t="shared" ref="U35:U39" si="14">IF(Q35="","",IF(Q35&gt;S35,3,IF(Q35=S35,1,0)))</f>
        <v/>
      </c>
      <c r="V35" s="6" t="str">
        <f t="shared" ref="V35:V39" si="15">IF(S35="","",IF(S35&gt;Q35,3,IF(S35=Q35,1,0)))</f>
        <v/>
      </c>
      <c r="X35" s="37" t="str">
        <f>M24</f>
        <v>Poule MD-BB</v>
      </c>
      <c r="Y35" s="36" t="s">
        <v>79</v>
      </c>
      <c r="Z35" s="36" t="s">
        <v>80</v>
      </c>
      <c r="AA35" s="36" t="s">
        <v>81</v>
      </c>
      <c r="AB35" s="36" t="s">
        <v>87</v>
      </c>
      <c r="AC35" s="36" t="s">
        <v>4</v>
      </c>
      <c r="AD35" s="36" t="s">
        <v>82</v>
      </c>
      <c r="AE35" s="36" t="s">
        <v>83</v>
      </c>
      <c r="AF35" s="36" t="s">
        <v>84</v>
      </c>
      <c r="AG35" s="36" t="s">
        <v>85</v>
      </c>
      <c r="AH35" s="36" t="s">
        <v>86</v>
      </c>
      <c r="AI35" s="36" t="s">
        <v>5</v>
      </c>
      <c r="AJ35" s="36" t="s">
        <v>127</v>
      </c>
    </row>
    <row r="36" spans="2:36">
      <c r="B36" s="16" t="s">
        <v>654</v>
      </c>
      <c r="C36" s="11" t="str">
        <f>B28</f>
        <v>Lyon</v>
      </c>
      <c r="D36" s="12" t="s">
        <v>7</v>
      </c>
      <c r="E36" s="13" t="str">
        <f>B26</f>
        <v>Fiorentina</v>
      </c>
      <c r="F36" s="14"/>
      <c r="G36" s="17" t="s">
        <v>7</v>
      </c>
      <c r="H36" s="14"/>
      <c r="I36" s="12"/>
      <c r="J36" s="6" t="str">
        <f t="shared" si="12"/>
        <v/>
      </c>
      <c r="K36" s="6" t="str">
        <f t="shared" si="13"/>
        <v/>
      </c>
      <c r="M36" s="16" t="s">
        <v>11</v>
      </c>
      <c r="N36" s="11" t="str">
        <f>M28</f>
        <v>Nr: 3 Poule MD-B</v>
      </c>
      <c r="O36" s="12" t="s">
        <v>7</v>
      </c>
      <c r="P36" s="13" t="str">
        <f>M26</f>
        <v>Nr: 5 Poule MD-A</v>
      </c>
      <c r="Q36" s="14"/>
      <c r="R36" s="17" t="s">
        <v>7</v>
      </c>
      <c r="S36" s="14"/>
      <c r="T36" s="12"/>
      <c r="U36" s="6" t="str">
        <f t="shared" si="14"/>
        <v/>
      </c>
      <c r="V36" s="6" t="str">
        <f t="shared" si="15"/>
        <v/>
      </c>
      <c r="X36" s="27" t="str">
        <f>M26</f>
        <v>Nr: 5 Poule MD-A</v>
      </c>
      <c r="Y36" s="6" t="str">
        <f>U34</f>
        <v/>
      </c>
      <c r="Z36" s="6" t="str">
        <f>V36</f>
        <v/>
      </c>
      <c r="AA36" s="6" t="str">
        <f>U39</f>
        <v/>
      </c>
      <c r="AB36" s="6" t="str">
        <f>V41</f>
        <v/>
      </c>
      <c r="AC36" s="28">
        <f>SUM(Y36:AB36)</f>
        <v>0</v>
      </c>
      <c r="AD36" s="6">
        <f>SUMIF(N34:N43,X36,Q34:Q43)+SUMIF(P34:P43,X36,S34:S43)</f>
        <v>0</v>
      </c>
      <c r="AE36" s="6">
        <f>SUMIF(N34:N43,X36,S34:S43)+SUMIF(P34:P43,X36,Q34:Q43)</f>
        <v>0</v>
      </c>
      <c r="AF36" s="6">
        <f>SUMPRODUCT((N34:N43=X36)*(U34:U43=3))+SUMPRODUCT((P34:P43=X36)*(V34:V43=3))</f>
        <v>0</v>
      </c>
      <c r="AG36" s="6">
        <f>SUMPRODUCT((N34:N43=X36)*(U34:U43=1))+SUMPRODUCT((P34:P43=X36)*(V34:V43=1))</f>
        <v>0</v>
      </c>
      <c r="AH36" s="6">
        <f>SUMPRODUCT((N34:N43=X36)*(U34:U43=0))+SUMPRODUCT((P34:P43=X36)*(V34:V43=0))</f>
        <v>0</v>
      </c>
      <c r="AI36" s="29">
        <f>RANK(AC36,AC36:AC40,0)</f>
        <v>1</v>
      </c>
      <c r="AJ36" s="6">
        <f>AD36-AE36</f>
        <v>0</v>
      </c>
    </row>
    <row r="37" spans="2:36">
      <c r="B37" s="16" t="s">
        <v>655</v>
      </c>
      <c r="C37" s="11" t="str">
        <f>B30</f>
        <v>PSV</v>
      </c>
      <c r="D37" s="12" t="s">
        <v>7</v>
      </c>
      <c r="E37" s="13" t="str">
        <f>B27</f>
        <v>Valencia</v>
      </c>
      <c r="F37" s="14"/>
      <c r="G37" s="12" t="s">
        <v>7</v>
      </c>
      <c r="H37" s="14"/>
      <c r="I37" s="12"/>
      <c r="J37" s="6" t="str">
        <f t="shared" si="12"/>
        <v/>
      </c>
      <c r="K37" s="6" t="str">
        <f t="shared" si="13"/>
        <v/>
      </c>
      <c r="M37" s="16" t="s">
        <v>13</v>
      </c>
      <c r="N37" s="11" t="str">
        <f>M30</f>
        <v>Nr: 5 Poule MD-B</v>
      </c>
      <c r="O37" s="12" t="s">
        <v>7</v>
      </c>
      <c r="P37" s="13" t="str">
        <f>M27</f>
        <v>Nr: 2 Poule MD-B</v>
      </c>
      <c r="Q37" s="14"/>
      <c r="R37" s="12" t="s">
        <v>7</v>
      </c>
      <c r="S37" s="14"/>
      <c r="T37" s="12"/>
      <c r="U37" s="6" t="str">
        <f t="shared" si="14"/>
        <v/>
      </c>
      <c r="V37" s="6" t="str">
        <f t="shared" si="15"/>
        <v/>
      </c>
      <c r="X37" s="27" t="str">
        <f t="shared" ref="X37:X40" si="16">M27</f>
        <v>Nr: 2 Poule MD-B</v>
      </c>
      <c r="Y37" s="6" t="str">
        <f>U35</f>
        <v/>
      </c>
      <c r="Z37" s="6" t="str">
        <f>V37</f>
        <v/>
      </c>
      <c r="AA37" s="6" t="str">
        <f>V39</f>
        <v/>
      </c>
      <c r="AB37" s="6" t="str">
        <f>U42</f>
        <v/>
      </c>
      <c r="AC37" s="28">
        <f t="shared" ref="AC37:AC40" si="17">SUM(Y37:AB37)</f>
        <v>0</v>
      </c>
      <c r="AD37" s="6">
        <f>SUMIF(N34:N43,X37,Q34:Q43)+SUMIF(P34:P43,X37,S34:S43)</f>
        <v>0</v>
      </c>
      <c r="AE37" s="6">
        <f>SUMIF(N34:N43,X37,S34:S43)+SUMIF(P34:P43,X37,Q34:Q43)</f>
        <v>0</v>
      </c>
      <c r="AF37" s="6">
        <f>SUMPRODUCT((N34:N43=X37)*(U34:U43=3))+SUMPRODUCT((P34:P43=X37)*(V34:V43=3))</f>
        <v>0</v>
      </c>
      <c r="AG37" s="6">
        <f>SUMPRODUCT((N34:N43=X37)*(U34:U43=1))+SUMPRODUCT((P34:P43=X37)*(V34:V43=1))</f>
        <v>0</v>
      </c>
      <c r="AH37" s="6">
        <f>SUMPRODUCT((N34:N43=X37)*(U34:U43=0))+SUMPRODUCT((P34:P43=X37)*(V34:V43=0))</f>
        <v>0</v>
      </c>
      <c r="AI37" s="29">
        <f>RANK(AC37,AC36:AC40,0)</f>
        <v>1</v>
      </c>
      <c r="AJ37" s="6">
        <f t="shared" ref="AJ37:AJ40" si="18">AD37-AE37</f>
        <v>0</v>
      </c>
    </row>
    <row r="38" spans="2:36">
      <c r="B38" s="16" t="s">
        <v>656</v>
      </c>
      <c r="C38" s="11" t="str">
        <f>B28</f>
        <v>Lyon</v>
      </c>
      <c r="D38" s="12" t="s">
        <v>7</v>
      </c>
      <c r="E38" s="13" t="str">
        <f>B29</f>
        <v>Southampton</v>
      </c>
      <c r="F38" s="14"/>
      <c r="G38" s="12" t="s">
        <v>7</v>
      </c>
      <c r="H38" s="14"/>
      <c r="I38" s="12"/>
      <c r="J38" s="6" t="str">
        <f t="shared" si="12"/>
        <v/>
      </c>
      <c r="K38" s="6" t="str">
        <f t="shared" si="13"/>
        <v/>
      </c>
      <c r="M38" s="10" t="s">
        <v>15</v>
      </c>
      <c r="N38" s="11" t="str">
        <f>M28</f>
        <v>Nr: 3 Poule MD-B</v>
      </c>
      <c r="O38" s="12" t="s">
        <v>7</v>
      </c>
      <c r="P38" s="13" t="str">
        <f>M29</f>
        <v>Nr: 4 Poule MD-B</v>
      </c>
      <c r="Q38" s="14"/>
      <c r="R38" s="12" t="s">
        <v>7</v>
      </c>
      <c r="S38" s="14"/>
      <c r="T38" s="12"/>
      <c r="U38" s="6" t="str">
        <f t="shared" si="14"/>
        <v/>
      </c>
      <c r="V38" s="6" t="str">
        <f t="shared" si="15"/>
        <v/>
      </c>
      <c r="X38" s="27" t="str">
        <f t="shared" si="16"/>
        <v>Nr: 3 Poule MD-B</v>
      </c>
      <c r="Y38" s="6" t="str">
        <f>U36</f>
        <v/>
      </c>
      <c r="Z38" s="6" t="str">
        <f>U38</f>
        <v/>
      </c>
      <c r="AA38" s="6" t="str">
        <f>V40</f>
        <v/>
      </c>
      <c r="AB38" s="6" t="str">
        <f>V42</f>
        <v/>
      </c>
      <c r="AC38" s="28">
        <f t="shared" si="17"/>
        <v>0</v>
      </c>
      <c r="AD38" s="6">
        <f>SUMIF(N34:N43,X38,Q34:Q43)+SUMIF(P34:P43,X38,S34:S43)</f>
        <v>0</v>
      </c>
      <c r="AE38" s="6">
        <f>SUMIF(N34:N43,X38,S34:S43)+SUMIF(P34:P43,X38,Q34:Q43)</f>
        <v>0</v>
      </c>
      <c r="AF38" s="6">
        <f>SUMPRODUCT((N34:N43=X38)*(U34:U43=3))+SUMPRODUCT((P34:P43=X38)*(V34:V43=3))</f>
        <v>0</v>
      </c>
      <c r="AG38" s="6">
        <f>SUMPRODUCT((N34:N43=X38)*(U34:U43=1))+SUMPRODUCT((P34:P43=X38)*(V34:V43=1))</f>
        <v>0</v>
      </c>
      <c r="AH38" s="6">
        <f>SUMPRODUCT((N34:N43=X38)*(U34:U43=0))+SUMPRODUCT((P34:P43=X38)*(V34:V43=0))</f>
        <v>0</v>
      </c>
      <c r="AI38" s="29">
        <f>RANK(AC38,AC36:AC40,0)</f>
        <v>1</v>
      </c>
      <c r="AJ38" s="6">
        <f t="shared" si="18"/>
        <v>0</v>
      </c>
    </row>
    <row r="39" spans="2:36">
      <c r="B39" s="16" t="s">
        <v>657</v>
      </c>
      <c r="C39" s="11" t="str">
        <f>B26</f>
        <v>Fiorentina</v>
      </c>
      <c r="D39" s="12" t="s">
        <v>7</v>
      </c>
      <c r="E39" s="13" t="str">
        <f>B27</f>
        <v>Valencia</v>
      </c>
      <c r="F39" s="14"/>
      <c r="G39" s="12" t="s">
        <v>7</v>
      </c>
      <c r="H39" s="14"/>
      <c r="I39" s="12"/>
      <c r="J39" s="6" t="str">
        <f t="shared" si="12"/>
        <v/>
      </c>
      <c r="K39" s="6" t="str">
        <f t="shared" si="13"/>
        <v/>
      </c>
      <c r="M39" s="16" t="s">
        <v>17</v>
      </c>
      <c r="N39" s="11" t="str">
        <f>M26</f>
        <v>Nr: 5 Poule MD-A</v>
      </c>
      <c r="O39" s="12" t="s">
        <v>7</v>
      </c>
      <c r="P39" s="13" t="str">
        <f>M27</f>
        <v>Nr: 2 Poule MD-B</v>
      </c>
      <c r="Q39" s="14"/>
      <c r="R39" s="12" t="s">
        <v>7</v>
      </c>
      <c r="S39" s="14"/>
      <c r="T39" s="12"/>
      <c r="U39" s="6" t="str">
        <f t="shared" si="14"/>
        <v/>
      </c>
      <c r="V39" s="6" t="str">
        <f t="shared" si="15"/>
        <v/>
      </c>
      <c r="X39" s="27" t="str">
        <f t="shared" si="16"/>
        <v>Nr: 4 Poule MD-B</v>
      </c>
      <c r="Y39" s="6" t="str">
        <f>V35</f>
        <v/>
      </c>
      <c r="Z39" s="6" t="str">
        <f>V38</f>
        <v/>
      </c>
      <c r="AA39" s="6" t="str">
        <f>U41</f>
        <v/>
      </c>
      <c r="AB39" s="6" t="str">
        <f>U43</f>
        <v/>
      </c>
      <c r="AC39" s="28">
        <f t="shared" si="17"/>
        <v>0</v>
      </c>
      <c r="AD39" s="6">
        <f>SUMIF(N34:N43,X39,Q34:Q43)+SUMIF(P34:P43,X39,S34:S43)</f>
        <v>0</v>
      </c>
      <c r="AE39" s="6">
        <f>SUMIF(N34:N43,X39,S34:S43)+SUMIF(P34:P43,X39,Q34:Q43)</f>
        <v>0</v>
      </c>
      <c r="AF39" s="6">
        <f>SUMPRODUCT((N34:N43=X39)*(U34:U43=3))+SUMPRODUCT((P34:P43=X39)*(V34:V43=3))</f>
        <v>0</v>
      </c>
      <c r="AG39" s="6">
        <f>SUMPRODUCT((N34:N43=X39)*(U34:U43=1))+SUMPRODUCT((P34:P43=X39)*(V34:V43=1))</f>
        <v>0</v>
      </c>
      <c r="AH39" s="6">
        <f>SUMPRODUCT((N34:N43=X39)*(U34:U43=0))+SUMPRODUCT((P34:P43=X39)*(V34:V43=0))</f>
        <v>0</v>
      </c>
      <c r="AI39" s="29">
        <f>RANK(AC39,AC36:AC40,0)</f>
        <v>1</v>
      </c>
      <c r="AJ39" s="6">
        <f t="shared" si="18"/>
        <v>0</v>
      </c>
    </row>
    <row r="40" spans="2:36">
      <c r="B40" s="16" t="s">
        <v>658</v>
      </c>
      <c r="C40" s="11" t="str">
        <f>B30</f>
        <v>PSV</v>
      </c>
      <c r="D40" s="12" t="s">
        <v>7</v>
      </c>
      <c r="E40" s="13" t="str">
        <f>B28</f>
        <v>Lyon</v>
      </c>
      <c r="F40" s="14"/>
      <c r="G40" s="12" t="s">
        <v>7</v>
      </c>
      <c r="H40" s="14"/>
      <c r="I40" s="12"/>
      <c r="J40" s="6" t="str">
        <f>IF(F40="","",IF(F40&gt;H40,3,IF(F40=H40,1,0)))</f>
        <v/>
      </c>
      <c r="K40" s="6" t="str">
        <f>IF(H40="","",IF(H40&gt;F40,3,IF(H40=F40,1,0)))</f>
        <v/>
      </c>
      <c r="M40" s="16" t="s">
        <v>21</v>
      </c>
      <c r="N40" s="11" t="str">
        <f>M30</f>
        <v>Nr: 5 Poule MD-B</v>
      </c>
      <c r="O40" s="12" t="s">
        <v>7</v>
      </c>
      <c r="P40" s="13" t="str">
        <f>M28</f>
        <v>Nr: 3 Poule MD-B</v>
      </c>
      <c r="Q40" s="14"/>
      <c r="R40" s="12" t="s">
        <v>7</v>
      </c>
      <c r="S40" s="14"/>
      <c r="T40" s="12"/>
      <c r="U40" s="6" t="str">
        <f>IF(Q40="","",IF(Q40&gt;S40,3,IF(Q40=S40,1,0)))</f>
        <v/>
      </c>
      <c r="V40" s="6" t="str">
        <f>IF(S40="","",IF(S40&gt;Q40,3,IF(S40=Q40,1,0)))</f>
        <v/>
      </c>
      <c r="X40" s="27" t="str">
        <f t="shared" si="16"/>
        <v>Nr: 5 Poule MD-B</v>
      </c>
      <c r="Y40" s="6" t="str">
        <f>V34</f>
        <v/>
      </c>
      <c r="Z40" s="6" t="str">
        <f>U37</f>
        <v/>
      </c>
      <c r="AA40" s="6" t="str">
        <f>U40</f>
        <v/>
      </c>
      <c r="AB40" s="6" t="str">
        <f>V43</f>
        <v/>
      </c>
      <c r="AC40" s="28">
        <f t="shared" si="17"/>
        <v>0</v>
      </c>
      <c r="AD40" s="6">
        <f>SUMIF(N34:N43,X40,Q34:Q43)+SUMIF(P34:P43,X40,S34:S43)</f>
        <v>0</v>
      </c>
      <c r="AE40" s="6">
        <f>SUMIF(N34:N43,X40,S34:S43)+SUMIF(P34:P43,X40,Q34:Q43)</f>
        <v>0</v>
      </c>
      <c r="AF40" s="6">
        <f>SUMPRODUCT((N34:N43=X40)*(U34:U43=3))+SUMPRODUCT((P34:P43=X40)*(V34:V43=3))</f>
        <v>0</v>
      </c>
      <c r="AG40" s="6">
        <f>SUMPRODUCT((N34:N43=X40)*(U34:U43=1))+SUMPRODUCT((P34:P43=X40)*(V34:V43=1))</f>
        <v>0</v>
      </c>
      <c r="AH40" s="6">
        <f>SUMPRODUCT((N34:N43=X40)*(U34:U43=0))+SUMPRODUCT((P34:P43=X40)*(V34:V43=0))</f>
        <v>0</v>
      </c>
      <c r="AI40" s="29">
        <f>RANK(AC40,AC36:AC40,0)</f>
        <v>1</v>
      </c>
      <c r="AJ40" s="6">
        <f t="shared" si="18"/>
        <v>0</v>
      </c>
    </row>
    <row r="41" spans="2:36">
      <c r="B41" s="16" t="s">
        <v>659</v>
      </c>
      <c r="C41" s="11" t="str">
        <f>B29</f>
        <v>Southampton</v>
      </c>
      <c r="D41" s="12" t="s">
        <v>7</v>
      </c>
      <c r="E41" s="13" t="str">
        <f>B26</f>
        <v>Fiorentina</v>
      </c>
      <c r="F41" s="14"/>
      <c r="G41" s="12" t="s">
        <v>7</v>
      </c>
      <c r="H41" s="14"/>
      <c r="I41" s="12"/>
      <c r="J41" s="6" t="str">
        <f t="shared" ref="J41:J43" si="19">IF(F41="","",IF(F41&gt;H41,3,IF(F41=H41,1,0)))</f>
        <v/>
      </c>
      <c r="K41" s="6" t="str">
        <f t="shared" ref="K41:K43" si="20">IF(H41="","",IF(H41&gt;F41,3,IF(H41=F41,1,0)))</f>
        <v/>
      </c>
      <c r="M41" s="16" t="s">
        <v>22</v>
      </c>
      <c r="N41" s="11" t="str">
        <f>M29</f>
        <v>Nr: 4 Poule MD-B</v>
      </c>
      <c r="O41" s="12" t="s">
        <v>7</v>
      </c>
      <c r="P41" s="13" t="str">
        <f>M26</f>
        <v>Nr: 5 Poule MD-A</v>
      </c>
      <c r="Q41" s="14"/>
      <c r="R41" s="12" t="s">
        <v>7</v>
      </c>
      <c r="S41" s="14"/>
      <c r="T41" s="12"/>
      <c r="U41" s="6" t="str">
        <f t="shared" ref="U41:U43" si="21">IF(Q41="","",IF(Q41&gt;S41,3,IF(Q41=S41,1,0)))</f>
        <v/>
      </c>
      <c r="V41" s="6" t="str">
        <f t="shared" ref="V41:V43" si="22">IF(S41="","",IF(S41&gt;Q41,3,IF(S41=Q41,1,0)))</f>
        <v/>
      </c>
    </row>
    <row r="42" spans="2:36">
      <c r="B42" s="16" t="s">
        <v>660</v>
      </c>
      <c r="C42" s="11" t="str">
        <f>B27</f>
        <v>Valencia</v>
      </c>
      <c r="D42" s="12" t="s">
        <v>7</v>
      </c>
      <c r="E42" s="13" t="str">
        <f>B28</f>
        <v>Lyon</v>
      </c>
      <c r="F42" s="14"/>
      <c r="G42" s="12" t="s">
        <v>7</v>
      </c>
      <c r="H42" s="14"/>
      <c r="I42" s="12"/>
      <c r="J42" s="6" t="str">
        <f t="shared" si="19"/>
        <v/>
      </c>
      <c r="K42" s="6" t="str">
        <f t="shared" si="20"/>
        <v/>
      </c>
      <c r="M42" s="16" t="s">
        <v>23</v>
      </c>
      <c r="N42" s="11" t="str">
        <f>M27</f>
        <v>Nr: 2 Poule MD-B</v>
      </c>
      <c r="O42" s="12" t="s">
        <v>7</v>
      </c>
      <c r="P42" s="13" t="str">
        <f>M28</f>
        <v>Nr: 3 Poule MD-B</v>
      </c>
      <c r="Q42" s="14"/>
      <c r="R42" s="12" t="s">
        <v>7</v>
      </c>
      <c r="S42" s="14"/>
      <c r="T42" s="12"/>
      <c r="U42" s="6" t="str">
        <f t="shared" si="21"/>
        <v/>
      </c>
      <c r="V42" s="6" t="str">
        <f t="shared" si="22"/>
        <v/>
      </c>
    </row>
    <row r="43" spans="2:36">
      <c r="B43" s="16" t="s">
        <v>661</v>
      </c>
      <c r="C43" s="11" t="str">
        <f>B29</f>
        <v>Southampton</v>
      </c>
      <c r="D43" s="12" t="s">
        <v>7</v>
      </c>
      <c r="E43" s="13" t="str">
        <f>B30</f>
        <v>PSV</v>
      </c>
      <c r="F43" s="14"/>
      <c r="G43" s="12" t="s">
        <v>7</v>
      </c>
      <c r="H43" s="14"/>
      <c r="I43" s="12"/>
      <c r="J43" s="6" t="str">
        <f t="shared" si="19"/>
        <v/>
      </c>
      <c r="K43" s="6" t="str">
        <f t="shared" si="20"/>
        <v/>
      </c>
      <c r="M43" s="16" t="s">
        <v>24</v>
      </c>
      <c r="N43" s="11" t="str">
        <f>M29</f>
        <v>Nr: 4 Poule MD-B</v>
      </c>
      <c r="O43" s="12" t="s">
        <v>7</v>
      </c>
      <c r="P43" s="13" t="str">
        <f>M30</f>
        <v>Nr: 5 Poule MD-B</v>
      </c>
      <c r="Q43" s="14"/>
      <c r="R43" s="12" t="s">
        <v>7</v>
      </c>
      <c r="S43" s="14"/>
      <c r="T43" s="12"/>
      <c r="U43" s="6" t="str">
        <f t="shared" si="21"/>
        <v/>
      </c>
      <c r="V43" s="6" t="str">
        <f t="shared" si="22"/>
        <v/>
      </c>
    </row>
    <row r="44" spans="2:36">
      <c r="D44" s="47" t="s">
        <v>27</v>
      </c>
    </row>
  </sheetData>
  <mergeCells count="10">
    <mergeCell ref="F33:H33"/>
    <mergeCell ref="J33:K33"/>
    <mergeCell ref="Q33:S33"/>
    <mergeCell ref="U33:V33"/>
    <mergeCell ref="C1:E1"/>
    <mergeCell ref="N1:P1"/>
    <mergeCell ref="F11:H11"/>
    <mergeCell ref="J11:K11"/>
    <mergeCell ref="Q11:S11"/>
    <mergeCell ref="U11:V1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3"/>
  <sheetViews>
    <sheetView zoomScale="80" zoomScaleNormal="80" workbookViewId="0">
      <selection activeCell="B36" sqref="B36:B43"/>
    </sheetView>
  </sheetViews>
  <sheetFormatPr defaultColWidth="9.140625" defaultRowHeight="15"/>
  <cols>
    <col min="1" max="1" width="2" style="1" bestFit="1" customWidth="1"/>
    <col min="2" max="2" width="19.28515625" style="1" bestFit="1" customWidth="1"/>
    <col min="3" max="3" width="20.85546875" style="1" bestFit="1" customWidth="1"/>
    <col min="4" max="4" width="1.5703125" style="40" bestFit="1" customWidth="1"/>
    <col min="5" max="5" width="20.85546875" style="1" bestFit="1" customWidth="1"/>
    <col min="6" max="6" width="4.140625" style="1" customWidth="1"/>
    <col min="7" max="7" width="1.5703125" style="1" bestFit="1" customWidth="1"/>
    <col min="8" max="8" width="5.140625" style="1" customWidth="1"/>
    <col min="9" max="11" width="3.85546875" style="1" customWidth="1"/>
    <col min="12" max="12" width="9.140625" style="1"/>
    <col min="13" max="14" width="15.5703125" style="1" bestFit="1" customWidth="1"/>
    <col min="15" max="15" width="1.5703125" style="40" bestFit="1" customWidth="1"/>
    <col min="16" max="16" width="15.5703125" style="1" bestFit="1" customWidth="1"/>
    <col min="17" max="17" width="4.140625" style="1" customWidth="1"/>
    <col min="18" max="18" width="1.5703125" style="1" bestFit="1" customWidth="1"/>
    <col min="19" max="22" width="4.5703125" style="1" customWidth="1"/>
    <col min="23" max="23" width="9.140625" style="1"/>
    <col min="24" max="24" width="16" style="1" bestFit="1" customWidth="1"/>
    <col min="25" max="28" width="3.5703125" style="1" hidden="1" customWidth="1"/>
    <col min="29" max="29" width="7.140625" style="1" bestFit="1" customWidth="1"/>
    <col min="30" max="30" width="5.5703125" style="1" bestFit="1" customWidth="1"/>
    <col min="31" max="31" width="6.5703125" style="1" bestFit="1" customWidth="1"/>
    <col min="32" max="32" width="6" style="1" bestFit="1" customWidth="1"/>
    <col min="33" max="33" width="5.5703125" style="1" bestFit="1" customWidth="1"/>
    <col min="34" max="34" width="7.28515625" style="1" bestFit="1" customWidth="1"/>
    <col min="35" max="35" width="7" style="1" bestFit="1" customWidth="1"/>
    <col min="36" max="36" width="9.5703125" style="1" bestFit="1" customWidth="1"/>
    <col min="37" max="16384" width="9.140625" style="1"/>
  </cols>
  <sheetData>
    <row r="1" spans="1:37" s="8" customFormat="1">
      <c r="B1" s="22"/>
      <c r="C1" s="247" t="s">
        <v>0</v>
      </c>
      <c r="D1" s="248"/>
      <c r="E1" s="248"/>
      <c r="F1" s="22"/>
      <c r="G1" s="22"/>
      <c r="H1" s="22"/>
      <c r="M1" s="22"/>
      <c r="N1" s="247" t="s">
        <v>1</v>
      </c>
      <c r="O1" s="248"/>
      <c r="P1" s="248"/>
      <c r="Q1" s="22"/>
      <c r="R1" s="22"/>
      <c r="S1" s="22"/>
      <c r="T1" s="22"/>
      <c r="U1" s="22"/>
      <c r="V1" s="22"/>
      <c r="X1" s="35" t="s">
        <v>88</v>
      </c>
    </row>
    <row r="2" spans="1:37">
      <c r="B2" s="2" t="s">
        <v>67</v>
      </c>
      <c r="M2" s="2" t="s">
        <v>68</v>
      </c>
    </row>
    <row r="3" spans="1:37">
      <c r="X3" s="37" t="str">
        <f>B2</f>
        <v>Poule C-A</v>
      </c>
      <c r="Y3" s="36" t="s">
        <v>79</v>
      </c>
      <c r="Z3" s="36" t="s">
        <v>80</v>
      </c>
      <c r="AA3" s="36" t="s">
        <v>81</v>
      </c>
      <c r="AB3" s="36" t="s">
        <v>87</v>
      </c>
      <c r="AC3" s="36" t="s">
        <v>4</v>
      </c>
      <c r="AD3" s="36" t="s">
        <v>82</v>
      </c>
      <c r="AE3" s="36" t="s">
        <v>83</v>
      </c>
      <c r="AF3" s="36" t="s">
        <v>84</v>
      </c>
      <c r="AG3" s="36" t="s">
        <v>85</v>
      </c>
      <c r="AH3" s="36" t="s">
        <v>86</v>
      </c>
      <c r="AI3" s="36" t="s">
        <v>5</v>
      </c>
      <c r="AJ3" s="36" t="s">
        <v>127</v>
      </c>
    </row>
    <row r="4" spans="1:37">
      <c r="A4" s="1">
        <v>1</v>
      </c>
      <c r="B4" s="41" t="s">
        <v>101</v>
      </c>
      <c r="C4" s="5" t="str">
        <f>VLOOKUP(B4,'Teams + teamnaam'!$AA$2:$AD$53,3,FALSE)</f>
        <v>VEV'67</v>
      </c>
      <c r="M4" s="42" t="s">
        <v>144</v>
      </c>
      <c r="N4" s="5" t="str">
        <f>VLOOKUP(M4,'Teams + teamnaam'!$AA$2:$AD$53,3,FALSE)</f>
        <v>Grootegast</v>
      </c>
      <c r="X4" s="27" t="str">
        <f>B4</f>
        <v>Liverpool</v>
      </c>
      <c r="Y4" s="6">
        <f>J12</f>
        <v>0</v>
      </c>
      <c r="Z4" s="6">
        <f>K14</f>
        <v>1</v>
      </c>
      <c r="AA4" s="6">
        <f>J17</f>
        <v>3</v>
      </c>
      <c r="AB4" s="6">
        <f>K19</f>
        <v>0</v>
      </c>
      <c r="AC4" s="28">
        <f>SUM(Y4:AB4)</f>
        <v>4</v>
      </c>
      <c r="AD4" s="6">
        <f>SUMIF(C12:C21,X4,F12:F21)+SUMIF(E12:E21,X4,H12:H21)</f>
        <v>10</v>
      </c>
      <c r="AE4" s="6">
        <f>SUMIF(C12:C21,X4,H12:H21)+SUMIF(E12:E21,X4,F12:F21)</f>
        <v>8</v>
      </c>
      <c r="AF4" s="6">
        <f>SUMPRODUCT((C12:C21=X4)*(J12:J21=3))+SUMPRODUCT((E12:E21=X4)*(K12:K21=3))</f>
        <v>1</v>
      </c>
      <c r="AG4" s="6">
        <f>SUMPRODUCT((C12:C21=X4)*(J12:J21=1))+SUMPRODUCT((E12:E21=X4)*(K12:K21=1))</f>
        <v>1</v>
      </c>
      <c r="AH4" s="6">
        <f>SUMPRODUCT((C12:C21=X4)*(J12:J21=0))+SUMPRODUCT((E12:E21=X4)*(K12:K21=0))</f>
        <v>2</v>
      </c>
      <c r="AI4" s="29">
        <f>RANK(AC4,AC4:AC8,0)</f>
        <v>3</v>
      </c>
      <c r="AJ4" s="6">
        <f>AD4-AE4</f>
        <v>2</v>
      </c>
      <c r="AK4" s="160">
        <v>3</v>
      </c>
    </row>
    <row r="5" spans="1:37">
      <c r="A5" s="1">
        <v>2</v>
      </c>
      <c r="B5" s="41" t="s">
        <v>116</v>
      </c>
      <c r="C5" s="5" t="str">
        <f>VLOOKUP(B5,'Teams + teamnaam'!$AA$2:$AD$53,3,FALSE)</f>
        <v>VEV'67</v>
      </c>
      <c r="M5" s="42" t="s">
        <v>99</v>
      </c>
      <c r="N5" s="5" t="str">
        <f>VLOOKUP(M5,'Teams + teamnaam'!$AA$2:$AD$53,3,FALSE)</f>
        <v>SV Marum</v>
      </c>
      <c r="X5" s="27" t="str">
        <f t="shared" ref="X5:X8" si="0">B5</f>
        <v>Arsenal</v>
      </c>
      <c r="Y5" s="6">
        <f>J13</f>
        <v>1</v>
      </c>
      <c r="Z5" s="6">
        <f>K15</f>
        <v>0</v>
      </c>
      <c r="AA5" s="6">
        <f>K17</f>
        <v>0</v>
      </c>
      <c r="AB5" s="6">
        <f>J20</f>
        <v>3</v>
      </c>
      <c r="AC5" s="28">
        <f t="shared" ref="AC5:AC8" si="1">SUM(Y5:AB5)</f>
        <v>4</v>
      </c>
      <c r="AD5" s="6">
        <f>SUMIF(C12:C21,X5,F12:F21)+SUMIF(E12:E21,X5,H12:H21)</f>
        <v>4</v>
      </c>
      <c r="AE5" s="6">
        <f>SUMIF(C12:C21,X5,H12:H21)+SUMIF(E12:E21,X5,F12:F21)</f>
        <v>8</v>
      </c>
      <c r="AF5" s="6">
        <f>SUMPRODUCT((C12:C21=X5)*(J12:J21=3))+SUMPRODUCT((E12:E21=X5)*(K12:K21=3))</f>
        <v>1</v>
      </c>
      <c r="AG5" s="6">
        <f>SUMPRODUCT((C12:C21=X5)*(J12:J21=1))+SUMPRODUCT((E12:E21=X5)*(K12:K21=1))</f>
        <v>1</v>
      </c>
      <c r="AH5" s="6">
        <f>SUMPRODUCT((C12:C21=X5)*(J12:J21=0))+SUMPRODUCT((E12:E21=X5)*(K12:K21=0))</f>
        <v>2</v>
      </c>
      <c r="AI5" s="29">
        <f>RANK(AC5,AC4:AC8,0)</f>
        <v>3</v>
      </c>
      <c r="AJ5" s="6">
        <f t="shared" ref="AJ5:AJ8" si="2">AD5-AE5</f>
        <v>-4</v>
      </c>
      <c r="AK5" s="160">
        <v>5</v>
      </c>
    </row>
    <row r="6" spans="1:37">
      <c r="A6" s="1">
        <v>3</v>
      </c>
      <c r="B6" s="41" t="s">
        <v>99</v>
      </c>
      <c r="C6" s="5" t="str">
        <f>VLOOKUP(B6,'Teams + teamnaam'!$AA$2:$AD$53,3,FALSE)</f>
        <v>SV Marum</v>
      </c>
      <c r="M6" s="42" t="s">
        <v>101</v>
      </c>
      <c r="N6" s="5" t="str">
        <f>VLOOKUP(M6,'Teams + teamnaam'!$AA$2:$AD$53,3,FALSE)</f>
        <v>VEV'67</v>
      </c>
      <c r="X6" s="27" t="str">
        <f t="shared" si="0"/>
        <v>Real Madrid</v>
      </c>
      <c r="Y6" s="6">
        <f>J14</f>
        <v>1</v>
      </c>
      <c r="Z6" s="6">
        <f>J16</f>
        <v>3</v>
      </c>
      <c r="AA6" s="6">
        <f>K18</f>
        <v>3</v>
      </c>
      <c r="AB6" s="6">
        <f>K20</f>
        <v>0</v>
      </c>
      <c r="AC6" s="28">
        <f t="shared" si="1"/>
        <v>7</v>
      </c>
      <c r="AD6" s="6">
        <f>SUMIF(C12:C21,X6,F12:F21)+SUMIF(E12:E21,X6,H12:H21)</f>
        <v>6</v>
      </c>
      <c r="AE6" s="6">
        <f>SUMIF(C12:C21,X6,H12:H21)+SUMIF(E12:E21,X6,F12:F21)</f>
        <v>4</v>
      </c>
      <c r="AF6" s="6">
        <f>SUMPRODUCT((C12:C21=X6)*(J12:J21=3))+SUMPRODUCT((E12:E21=X6)*(K12:K21=3))</f>
        <v>2</v>
      </c>
      <c r="AG6" s="6">
        <f>SUMPRODUCT((C12:C21=X6)*(J12:J21=1))+SUMPRODUCT((E12:E21=X6)*(K12:K21=1))</f>
        <v>1</v>
      </c>
      <c r="AH6" s="6">
        <f>SUMPRODUCT((C12:C21=X6)*(J12:J21=0))+SUMPRODUCT((E12:E21=X6)*(K12:K21=0))</f>
        <v>1</v>
      </c>
      <c r="AI6" s="29">
        <f>RANK(AC6,AC4:AC8,0)</f>
        <v>2</v>
      </c>
      <c r="AJ6" s="6">
        <f t="shared" si="2"/>
        <v>2</v>
      </c>
      <c r="AK6" s="160"/>
    </row>
    <row r="7" spans="1:37">
      <c r="A7" s="1">
        <v>4</v>
      </c>
      <c r="B7" s="41" t="s">
        <v>110</v>
      </c>
      <c r="C7" s="5" t="str">
        <f>VLOOKUP(B7,'Teams + teamnaam'!$AA$2:$AD$53,3,FALSE)</f>
        <v>VV Grijpskerk</v>
      </c>
      <c r="M7" s="42" t="s">
        <v>110</v>
      </c>
      <c r="N7" s="5" t="str">
        <f>VLOOKUP(M7,'Teams + teamnaam'!$AA$2:$AD$53,3,FALSE)</f>
        <v>VV Grijpskerk</v>
      </c>
      <c r="X7" s="27" t="str">
        <f t="shared" si="0"/>
        <v>Napoli</v>
      </c>
      <c r="Y7" s="6">
        <f>K13</f>
        <v>1</v>
      </c>
      <c r="Z7" s="6">
        <f>K16</f>
        <v>0</v>
      </c>
      <c r="AA7" s="6">
        <f>J19</f>
        <v>3</v>
      </c>
      <c r="AB7" s="6">
        <f>J21</f>
        <v>0</v>
      </c>
      <c r="AC7" s="28">
        <f t="shared" si="1"/>
        <v>4</v>
      </c>
      <c r="AD7" s="6">
        <f>SUMIF(C12:C21,X7,F12:F21)+SUMIF(E12:E21,X7,H12:H21)</f>
        <v>3</v>
      </c>
      <c r="AE7" s="6">
        <f>SUMIF(C12:C21,X7,H12:H21)+SUMIF(E12:E21,X7,F12:F21)</f>
        <v>5</v>
      </c>
      <c r="AF7" s="6">
        <f>SUMPRODUCT((C12:C21=X7)*(J12:J21=3))+SUMPRODUCT((E12:E21=X7)*(K12:K21=3))</f>
        <v>1</v>
      </c>
      <c r="AG7" s="6">
        <f>SUMPRODUCT((C12:C21=X7)*(J12:J21=1))+SUMPRODUCT((E12:E21=X7)*(K12:K21=1))</f>
        <v>1</v>
      </c>
      <c r="AH7" s="6">
        <f>SUMPRODUCT((C12:C21=X7)*(J12:J21=0))+SUMPRODUCT((E12:E21=X7)*(K12:K21=0))</f>
        <v>2</v>
      </c>
      <c r="AI7" s="29">
        <f>RANK(AC7,AC4:AC8,0)</f>
        <v>3</v>
      </c>
      <c r="AJ7" s="6">
        <f t="shared" si="2"/>
        <v>-2</v>
      </c>
      <c r="AK7" s="160">
        <v>4</v>
      </c>
    </row>
    <row r="8" spans="1:37">
      <c r="A8" s="1">
        <v>5</v>
      </c>
      <c r="B8" s="41" t="s">
        <v>144</v>
      </c>
      <c r="C8" s="5" t="str">
        <f>VLOOKUP(B8,'Teams + teamnaam'!$AA$2:$AD$53,3,FALSE)</f>
        <v>Grootegast</v>
      </c>
      <c r="M8" s="42" t="s">
        <v>149</v>
      </c>
      <c r="N8" s="5" t="str">
        <f>VLOOKUP(M8,'Teams + teamnaam'!$AA$2:$AD$53,3,FALSE)</f>
        <v>SV Marum</v>
      </c>
      <c r="X8" s="27" t="str">
        <f t="shared" si="0"/>
        <v>Schalke</v>
      </c>
      <c r="Y8" s="6">
        <f>K12</f>
        <v>3</v>
      </c>
      <c r="Z8" s="6">
        <f>J15</f>
        <v>3</v>
      </c>
      <c r="AA8" s="6">
        <f>J18</f>
        <v>0</v>
      </c>
      <c r="AB8" s="6">
        <f>K21</f>
        <v>3</v>
      </c>
      <c r="AC8" s="28">
        <f t="shared" si="1"/>
        <v>9</v>
      </c>
      <c r="AD8" s="6">
        <f>SUMIF(C12:C21,X8,F12:F21)+SUMIF(E12:E21,X8,H12:H21)</f>
        <v>5</v>
      </c>
      <c r="AE8" s="6">
        <f>SUMIF(C12:C21,X8,H12:H21)+SUMIF(E12:E21,X8,F12:F21)</f>
        <v>3</v>
      </c>
      <c r="AF8" s="6">
        <f>SUMPRODUCT((C12:C21=X8)*(J12:J21=3))+SUMPRODUCT((E12:E21=X8)*(K12:K21=3))</f>
        <v>3</v>
      </c>
      <c r="AG8" s="6">
        <f>SUMPRODUCT((C12:C21=X8)*(J12:J21=1))+SUMPRODUCT((E12:E21=X8)*(K12:K21=1))</f>
        <v>0</v>
      </c>
      <c r="AH8" s="6">
        <f>SUMPRODUCT((C12:C21=X8)*(J12:J21=0))+SUMPRODUCT((E12:E21=X8)*(K12:K21=0))</f>
        <v>1</v>
      </c>
      <c r="AI8" s="29">
        <f>RANK(AC8,AC4:AC8,0)</f>
        <v>1</v>
      </c>
      <c r="AJ8" s="6">
        <f t="shared" si="2"/>
        <v>2</v>
      </c>
      <c r="AK8" s="160"/>
    </row>
    <row r="9" spans="1:37">
      <c r="X9" s="31"/>
      <c r="Y9" s="32"/>
      <c r="Z9" s="32"/>
      <c r="AA9" s="32"/>
      <c r="AB9" s="32"/>
      <c r="AC9" s="32"/>
      <c r="AD9" s="32"/>
      <c r="AE9" s="32"/>
      <c r="AF9" s="31"/>
      <c r="AG9" s="31"/>
      <c r="AH9" s="31"/>
    </row>
    <row r="10" spans="1:37">
      <c r="B10" s="2" t="s">
        <v>405</v>
      </c>
      <c r="M10" s="2" t="s">
        <v>647</v>
      </c>
      <c r="O10" s="107"/>
      <c r="P10" s="2" t="s">
        <v>334</v>
      </c>
      <c r="X10" s="31"/>
      <c r="Y10" s="32"/>
      <c r="Z10" s="32"/>
      <c r="AA10" s="32"/>
      <c r="AB10" s="32"/>
      <c r="AC10" s="32"/>
      <c r="AD10" s="32"/>
      <c r="AE10" s="32"/>
      <c r="AF10" s="31"/>
      <c r="AG10" s="31"/>
      <c r="AH10" s="31"/>
    </row>
    <row r="11" spans="1:37">
      <c r="B11" s="8"/>
      <c r="C11" s="8"/>
      <c r="D11" s="38"/>
      <c r="E11" s="8"/>
      <c r="F11" s="249" t="s">
        <v>5</v>
      </c>
      <c r="G11" s="171"/>
      <c r="H11" s="171"/>
      <c r="I11" s="8"/>
      <c r="J11" s="250" t="s">
        <v>4</v>
      </c>
      <c r="K11" s="249"/>
      <c r="M11" s="8"/>
      <c r="N11" s="8"/>
      <c r="O11" s="38"/>
      <c r="P11" s="8"/>
      <c r="Q11" s="249" t="s">
        <v>5</v>
      </c>
      <c r="R11" s="171"/>
      <c r="S11" s="171"/>
      <c r="T11" s="8"/>
      <c r="U11" s="250" t="s">
        <v>4</v>
      </c>
      <c r="V11" s="249"/>
      <c r="W11" s="19"/>
      <c r="X11" s="35" t="s">
        <v>88</v>
      </c>
      <c r="Y11" s="32"/>
      <c r="Z11" s="32"/>
      <c r="AA11" s="32"/>
      <c r="AB11" s="32"/>
      <c r="AC11" s="32"/>
      <c r="AD11" s="32"/>
      <c r="AE11" s="32"/>
      <c r="AF11" s="31"/>
      <c r="AG11" s="33"/>
      <c r="AH11" s="31"/>
    </row>
    <row r="12" spans="1:37">
      <c r="B12" s="16" t="s">
        <v>396</v>
      </c>
      <c r="C12" s="11" t="str">
        <f>B4</f>
        <v>Liverpool</v>
      </c>
      <c r="D12" s="12" t="s">
        <v>7</v>
      </c>
      <c r="E12" s="13" t="str">
        <f>B8</f>
        <v>Schalke</v>
      </c>
      <c r="F12" s="14">
        <v>2</v>
      </c>
      <c r="G12" s="12" t="s">
        <v>7</v>
      </c>
      <c r="H12" s="14">
        <v>3</v>
      </c>
      <c r="I12" s="12"/>
      <c r="J12" s="6">
        <f>IF(F12="","",IF(F12&gt;H12,3,IF(F12=H12,1,0)))</f>
        <v>0</v>
      </c>
      <c r="K12" s="6">
        <f>IF(H12="","",IF(H12&gt;F12,3,IF(H12=F12,1,0)))</f>
        <v>3</v>
      </c>
      <c r="M12" s="16" t="s">
        <v>429</v>
      </c>
      <c r="N12" s="11" t="str">
        <f>M4</f>
        <v>Schalke</v>
      </c>
      <c r="O12" s="12" t="s">
        <v>7</v>
      </c>
      <c r="P12" s="13" t="str">
        <f>M8</f>
        <v>Barcelona</v>
      </c>
      <c r="Q12" s="14"/>
      <c r="R12" s="12" t="s">
        <v>7</v>
      </c>
      <c r="S12" s="14"/>
      <c r="T12" s="12"/>
      <c r="U12" s="6" t="str">
        <f>IF(Q12="","",IF(Q12&gt;S12,3,IF(Q12=S12,1,0)))</f>
        <v/>
      </c>
      <c r="V12" s="6" t="str">
        <f>IF(S12="","",IF(S12&gt;Q12,3,IF(S12=Q12,1,0)))</f>
        <v/>
      </c>
      <c r="W12" s="19"/>
      <c r="X12" s="31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7">
      <c r="B13" s="16" t="s">
        <v>397</v>
      </c>
      <c r="C13" s="11" t="str">
        <f>B5</f>
        <v>Arsenal</v>
      </c>
      <c r="D13" s="12" t="s">
        <v>7</v>
      </c>
      <c r="E13" s="13" t="str">
        <f>B7</f>
        <v>Napoli</v>
      </c>
      <c r="F13" s="14">
        <v>1</v>
      </c>
      <c r="G13" s="12" t="s">
        <v>7</v>
      </c>
      <c r="H13" s="14">
        <v>1</v>
      </c>
      <c r="I13" s="12"/>
      <c r="J13" s="6">
        <f t="shared" ref="J13:J21" si="3">IF(F13="","",IF(F13&gt;H13,3,IF(F13=H13,1,0)))</f>
        <v>1</v>
      </c>
      <c r="K13" s="6">
        <f t="shared" ref="K13:K21" si="4">IF(H13="","",IF(H13&gt;F13,3,IF(H13=F13,1,0)))</f>
        <v>1</v>
      </c>
      <c r="M13" s="16" t="s">
        <v>430</v>
      </c>
      <c r="N13" s="11" t="str">
        <f>M5</f>
        <v>Real Madrid</v>
      </c>
      <c r="O13" s="12" t="s">
        <v>7</v>
      </c>
      <c r="P13" s="13" t="str">
        <f>M7</f>
        <v>Napoli</v>
      </c>
      <c r="Q13" s="14"/>
      <c r="R13" s="12" t="s">
        <v>7</v>
      </c>
      <c r="S13" s="14"/>
      <c r="T13" s="12"/>
      <c r="U13" s="6" t="str">
        <f t="shared" ref="U13:U21" si="5">IF(Q13="","",IF(Q13&gt;S13,3,IF(Q13=S13,1,0)))</f>
        <v/>
      </c>
      <c r="V13" s="6" t="str">
        <f t="shared" ref="V13:V21" si="6">IF(S13="","",IF(S13&gt;Q13,3,IF(S13=Q13,1,0)))</f>
        <v/>
      </c>
      <c r="W13" s="19"/>
      <c r="X13" s="37" t="str">
        <f>M2</f>
        <v>Poule C-AA</v>
      </c>
      <c r="Y13" s="36" t="s">
        <v>79</v>
      </c>
      <c r="Z13" s="36" t="s">
        <v>80</v>
      </c>
      <c r="AA13" s="36" t="s">
        <v>81</v>
      </c>
      <c r="AB13" s="36" t="s">
        <v>87</v>
      </c>
      <c r="AC13" s="36" t="s">
        <v>4</v>
      </c>
      <c r="AD13" s="36" t="s">
        <v>82</v>
      </c>
      <c r="AE13" s="36" t="s">
        <v>83</v>
      </c>
      <c r="AF13" s="36" t="s">
        <v>84</v>
      </c>
      <c r="AG13" s="36" t="s">
        <v>85</v>
      </c>
      <c r="AH13" s="36" t="s">
        <v>86</v>
      </c>
      <c r="AI13" s="36" t="s">
        <v>5</v>
      </c>
      <c r="AJ13" s="36" t="s">
        <v>127</v>
      </c>
    </row>
    <row r="14" spans="1:37">
      <c r="B14" s="16" t="s">
        <v>398</v>
      </c>
      <c r="C14" s="11" t="str">
        <f>B6</f>
        <v>Real Madrid</v>
      </c>
      <c r="D14" s="12" t="s">
        <v>7</v>
      </c>
      <c r="E14" s="13" t="str">
        <f>B4</f>
        <v>Liverpool</v>
      </c>
      <c r="F14" s="14">
        <v>2</v>
      </c>
      <c r="G14" s="17" t="s">
        <v>7</v>
      </c>
      <c r="H14" s="14">
        <v>2</v>
      </c>
      <c r="I14" s="12"/>
      <c r="J14" s="6">
        <f t="shared" si="3"/>
        <v>1</v>
      </c>
      <c r="K14" s="6">
        <f t="shared" si="4"/>
        <v>1</v>
      </c>
      <c r="M14" s="16" t="s">
        <v>431</v>
      </c>
      <c r="N14" s="11" t="str">
        <f>M6</f>
        <v>Liverpool</v>
      </c>
      <c r="O14" s="12" t="s">
        <v>7</v>
      </c>
      <c r="P14" s="13" t="str">
        <f>M4</f>
        <v>Schalke</v>
      </c>
      <c r="Q14" s="14"/>
      <c r="R14" s="17" t="s">
        <v>7</v>
      </c>
      <c r="S14" s="14"/>
      <c r="T14" s="12"/>
      <c r="U14" s="6" t="str">
        <f t="shared" si="5"/>
        <v/>
      </c>
      <c r="V14" s="6" t="str">
        <f t="shared" si="6"/>
        <v/>
      </c>
      <c r="W14" s="19"/>
      <c r="X14" s="27" t="str">
        <f>M4</f>
        <v>Schalke</v>
      </c>
      <c r="Y14" s="6" t="str">
        <f>U12</f>
        <v/>
      </c>
      <c r="Z14" s="6" t="str">
        <f>V14</f>
        <v/>
      </c>
      <c r="AA14" s="6" t="str">
        <f>U17</f>
        <v/>
      </c>
      <c r="AB14" s="6" t="str">
        <f>V19</f>
        <v/>
      </c>
      <c r="AC14" s="28">
        <f>SUM(Y14:AB14)</f>
        <v>0</v>
      </c>
      <c r="AD14" s="6">
        <f>SUMIF(N12:N21,X14,Q12:Q21)+SUMIF(P12:P21,X14,S12:S21)</f>
        <v>0</v>
      </c>
      <c r="AE14" s="6">
        <f>SUMIF(N12:N21,X14,S12:S21)+SUMIF(P12:P21,X14,Q12:Q21)</f>
        <v>0</v>
      </c>
      <c r="AF14" s="6">
        <f>SUMPRODUCT((N12:N21=X14)*(U12:U21=3))+SUMPRODUCT((P12:P21=X14)*(V12:V21=3))</f>
        <v>0</v>
      </c>
      <c r="AG14" s="6">
        <f>SUMPRODUCT((N12:N21=X14)*(U12:U21=1))+SUMPRODUCT((P12:P21=X14)*(V12:V21=1))</f>
        <v>0</v>
      </c>
      <c r="AH14" s="6">
        <f>SUMPRODUCT((N12:N21=X14)*(U12:U21=0))+SUMPRODUCT((P12:P21=X14)*(V12:V21=0))</f>
        <v>0</v>
      </c>
      <c r="AI14" s="29">
        <f>RANK(AC14,AC14:AC18,0)</f>
        <v>1</v>
      </c>
      <c r="AJ14" s="6">
        <f>AD14-AE14</f>
        <v>0</v>
      </c>
    </row>
    <row r="15" spans="1:37">
      <c r="B15" s="16" t="s">
        <v>399</v>
      </c>
      <c r="C15" s="11" t="str">
        <f>B8</f>
        <v>Schalke</v>
      </c>
      <c r="D15" s="12" t="s">
        <v>7</v>
      </c>
      <c r="E15" s="13" t="str">
        <f>B5</f>
        <v>Arsenal</v>
      </c>
      <c r="F15" s="14">
        <v>1</v>
      </c>
      <c r="G15" s="12" t="s">
        <v>7</v>
      </c>
      <c r="H15" s="14">
        <v>0</v>
      </c>
      <c r="I15" s="12"/>
      <c r="J15" s="6">
        <f t="shared" si="3"/>
        <v>3</v>
      </c>
      <c r="K15" s="6">
        <f t="shared" si="4"/>
        <v>0</v>
      </c>
      <c r="M15" s="16" t="s">
        <v>432</v>
      </c>
      <c r="N15" s="11" t="str">
        <f>M8</f>
        <v>Barcelona</v>
      </c>
      <c r="O15" s="12" t="s">
        <v>7</v>
      </c>
      <c r="P15" s="13" t="str">
        <f>M5</f>
        <v>Real Madrid</v>
      </c>
      <c r="Q15" s="14"/>
      <c r="R15" s="12" t="s">
        <v>7</v>
      </c>
      <c r="S15" s="14"/>
      <c r="T15" s="12"/>
      <c r="U15" s="6" t="str">
        <f t="shared" si="5"/>
        <v/>
      </c>
      <c r="V15" s="6" t="str">
        <f t="shared" si="6"/>
        <v/>
      </c>
      <c r="W15" s="19"/>
      <c r="X15" s="27" t="str">
        <f t="shared" ref="X15:X18" si="7">M5</f>
        <v>Real Madrid</v>
      </c>
      <c r="Y15" s="6" t="str">
        <f>U13</f>
        <v/>
      </c>
      <c r="Z15" s="6" t="str">
        <f>V15</f>
        <v/>
      </c>
      <c r="AA15" s="6" t="str">
        <f>V17</f>
        <v/>
      </c>
      <c r="AB15" s="6" t="str">
        <f>U20</f>
        <v/>
      </c>
      <c r="AC15" s="28">
        <f t="shared" ref="AC15:AC18" si="8">SUM(Y15:AB15)</f>
        <v>0</v>
      </c>
      <c r="AD15" s="6">
        <f>SUMIF(N12:N21,X15,Q12:Q21)+SUMIF(P12:P21,X15,S12:S21)</f>
        <v>0</v>
      </c>
      <c r="AE15" s="6">
        <f>SUMIF(N12:N21,X15,S12:S21)+SUMIF(P12:P21,X15,Q12:Q21)</f>
        <v>0</v>
      </c>
      <c r="AF15" s="6">
        <f>SUMPRODUCT((N12:N21=X15)*(U12:U21=3))+SUMPRODUCT((P12:P21=X15)*(V12:V21=3))</f>
        <v>0</v>
      </c>
      <c r="AG15" s="6">
        <f>SUMPRODUCT((N12:N21=X15)*(U12:U21=1))+SUMPRODUCT((P12:P21=X15)*(V12:V21=1))</f>
        <v>0</v>
      </c>
      <c r="AH15" s="6">
        <f>SUMPRODUCT((N12:N21=X15)*(U12:U21=0))+SUMPRODUCT((P12:P21=X15)*(V12:V21=0))</f>
        <v>0</v>
      </c>
      <c r="AI15" s="29">
        <f>RANK(AC15,AC14:AC18,0)</f>
        <v>1</v>
      </c>
      <c r="AJ15" s="6">
        <f t="shared" ref="AJ15:AJ18" si="9">AD15-AE15</f>
        <v>0</v>
      </c>
    </row>
    <row r="16" spans="1:37">
      <c r="B16" s="16" t="s">
        <v>401</v>
      </c>
      <c r="C16" s="11" t="str">
        <f>B6</f>
        <v>Real Madrid</v>
      </c>
      <c r="D16" s="12" t="s">
        <v>7</v>
      </c>
      <c r="E16" s="13" t="str">
        <f>B7</f>
        <v>Napoli</v>
      </c>
      <c r="F16" s="14">
        <v>2</v>
      </c>
      <c r="G16" s="12" t="s">
        <v>7</v>
      </c>
      <c r="H16" s="14">
        <v>0</v>
      </c>
      <c r="I16" s="12"/>
      <c r="J16" s="6">
        <f t="shared" si="3"/>
        <v>3</v>
      </c>
      <c r="K16" s="6">
        <f t="shared" si="4"/>
        <v>0</v>
      </c>
      <c r="M16" s="16" t="s">
        <v>433</v>
      </c>
      <c r="N16" s="11" t="str">
        <f>M6</f>
        <v>Liverpool</v>
      </c>
      <c r="O16" s="12" t="s">
        <v>7</v>
      </c>
      <c r="P16" s="13" t="str">
        <f>M7</f>
        <v>Napoli</v>
      </c>
      <c r="Q16" s="14"/>
      <c r="R16" s="12" t="s">
        <v>7</v>
      </c>
      <c r="S16" s="14"/>
      <c r="T16" s="12"/>
      <c r="U16" s="6" t="str">
        <f t="shared" si="5"/>
        <v/>
      </c>
      <c r="V16" s="6" t="str">
        <f t="shared" si="6"/>
        <v/>
      </c>
      <c r="W16" s="19"/>
      <c r="X16" s="27" t="str">
        <f t="shared" si="7"/>
        <v>Liverpool</v>
      </c>
      <c r="Y16" s="6" t="str">
        <f>U14</f>
        <v/>
      </c>
      <c r="Z16" s="6" t="str">
        <f>U16</f>
        <v/>
      </c>
      <c r="AA16" s="6" t="str">
        <f>V18</f>
        <v/>
      </c>
      <c r="AB16" s="6" t="str">
        <f>V20</f>
        <v/>
      </c>
      <c r="AC16" s="28">
        <f t="shared" si="8"/>
        <v>0</v>
      </c>
      <c r="AD16" s="6">
        <f>SUMIF(N12:N21,X16,Q12:Q21)+SUMIF(P12:P21,X16,S12:S21)</f>
        <v>0</v>
      </c>
      <c r="AE16" s="6">
        <f>SUMIF(N12:N21,X16,S12:S21)+SUMIF(P12:P21,X16,Q12:Q21)</f>
        <v>0</v>
      </c>
      <c r="AF16" s="6">
        <f>SUMPRODUCT((N12:N21=X16)*(U12:U21=3))+SUMPRODUCT((P12:P21=X16)*(V12:V21=3))</f>
        <v>0</v>
      </c>
      <c r="AG16" s="6">
        <f>SUMPRODUCT((N12:N21=X16)*(U12:U21=1))+SUMPRODUCT((P12:P21=X16)*(V12:V21=1))</f>
        <v>0</v>
      </c>
      <c r="AH16" s="6">
        <f>SUMPRODUCT((N12:N21=X16)*(U12:U21=0))+SUMPRODUCT((P12:P21=X16)*(V12:V21=0))</f>
        <v>0</v>
      </c>
      <c r="AI16" s="29">
        <f>RANK(AC16,AC14:AC18,0)</f>
        <v>1</v>
      </c>
      <c r="AJ16" s="6">
        <f t="shared" si="9"/>
        <v>0</v>
      </c>
    </row>
    <row r="17" spans="1:37">
      <c r="B17" s="16" t="s">
        <v>402</v>
      </c>
      <c r="C17" s="11" t="str">
        <f>B4</f>
        <v>Liverpool</v>
      </c>
      <c r="D17" s="12" t="s">
        <v>7</v>
      </c>
      <c r="E17" s="13" t="str">
        <f>B5</f>
        <v>Arsenal</v>
      </c>
      <c r="F17" s="14">
        <v>5</v>
      </c>
      <c r="G17" s="12" t="s">
        <v>7</v>
      </c>
      <c r="H17" s="14">
        <v>1</v>
      </c>
      <c r="I17" s="12"/>
      <c r="J17" s="6">
        <f t="shared" si="3"/>
        <v>3</v>
      </c>
      <c r="K17" s="6">
        <f t="shared" si="4"/>
        <v>0</v>
      </c>
      <c r="M17" s="16" t="s">
        <v>434</v>
      </c>
      <c r="N17" s="11" t="str">
        <f>M4</f>
        <v>Schalke</v>
      </c>
      <c r="O17" s="12" t="s">
        <v>7</v>
      </c>
      <c r="P17" s="13" t="str">
        <f>M5</f>
        <v>Real Madrid</v>
      </c>
      <c r="Q17" s="14"/>
      <c r="R17" s="12" t="s">
        <v>7</v>
      </c>
      <c r="S17" s="14"/>
      <c r="T17" s="12"/>
      <c r="U17" s="6" t="str">
        <f t="shared" si="5"/>
        <v/>
      </c>
      <c r="V17" s="6" t="str">
        <f t="shared" si="6"/>
        <v/>
      </c>
      <c r="X17" s="27" t="str">
        <f t="shared" si="7"/>
        <v>Napoli</v>
      </c>
      <c r="Y17" s="6" t="str">
        <f>V13</f>
        <v/>
      </c>
      <c r="Z17" s="6" t="str">
        <f>V16</f>
        <v/>
      </c>
      <c r="AA17" s="6" t="str">
        <f>U19</f>
        <v/>
      </c>
      <c r="AB17" s="6" t="str">
        <f>U21</f>
        <v/>
      </c>
      <c r="AC17" s="28">
        <f t="shared" si="8"/>
        <v>0</v>
      </c>
      <c r="AD17" s="6">
        <f>SUMIF(N12:N21,X17,Q12:Q21)+SUMIF(P12:P21,X17,S12:S21)</f>
        <v>0</v>
      </c>
      <c r="AE17" s="6">
        <f>SUMIF(N12:N21,X17,S12:S21)+SUMIF(P12:P21,X17,Q12:Q21)</f>
        <v>0</v>
      </c>
      <c r="AF17" s="6">
        <f>SUMPRODUCT((N12:N21=X17)*(U12:U21=3))+SUMPRODUCT((P12:P21=X17)*(V12:V21=3))</f>
        <v>0</v>
      </c>
      <c r="AG17" s="6">
        <f>SUMPRODUCT((N12:N21=X17)*(U12:U21=1))+SUMPRODUCT((P12:P21=X17)*(V12:V21=1))</f>
        <v>0</v>
      </c>
      <c r="AH17" s="6">
        <f>SUMPRODUCT((N12:N21=X17)*(U12:U21=0))+SUMPRODUCT((P12:P21=X17)*(V12:V21=0))</f>
        <v>0</v>
      </c>
      <c r="AI17" s="29">
        <f>RANK(AC17,AC14:AC18,0)</f>
        <v>1</v>
      </c>
      <c r="AJ17" s="6">
        <f t="shared" si="9"/>
        <v>0</v>
      </c>
    </row>
    <row r="18" spans="1:37">
      <c r="B18" s="16" t="s">
        <v>422</v>
      </c>
      <c r="C18" s="11" t="str">
        <f>B8</f>
        <v>Schalke</v>
      </c>
      <c r="D18" s="12" t="s">
        <v>7</v>
      </c>
      <c r="E18" s="13" t="str">
        <f>B6</f>
        <v>Real Madrid</v>
      </c>
      <c r="F18" s="14">
        <v>0</v>
      </c>
      <c r="G18" s="12" t="s">
        <v>7</v>
      </c>
      <c r="H18" s="14">
        <v>1</v>
      </c>
      <c r="I18" s="12"/>
      <c r="J18" s="6">
        <f t="shared" si="3"/>
        <v>0</v>
      </c>
      <c r="K18" s="6">
        <f t="shared" si="4"/>
        <v>3</v>
      </c>
      <c r="M18" s="16" t="s">
        <v>435</v>
      </c>
      <c r="N18" s="11" t="str">
        <f>M8</f>
        <v>Barcelona</v>
      </c>
      <c r="O18" s="12" t="s">
        <v>7</v>
      </c>
      <c r="P18" s="13" t="str">
        <f>M6</f>
        <v>Liverpool</v>
      </c>
      <c r="Q18" s="14"/>
      <c r="R18" s="12" t="s">
        <v>7</v>
      </c>
      <c r="S18" s="14"/>
      <c r="T18" s="12"/>
      <c r="U18" s="6" t="str">
        <f t="shared" si="5"/>
        <v/>
      </c>
      <c r="V18" s="6" t="str">
        <f t="shared" si="6"/>
        <v/>
      </c>
      <c r="X18" s="27" t="str">
        <f t="shared" si="7"/>
        <v>Barcelona</v>
      </c>
      <c r="Y18" s="6" t="str">
        <f>V12</f>
        <v/>
      </c>
      <c r="Z18" s="6" t="str">
        <f>U15</f>
        <v/>
      </c>
      <c r="AA18" s="6" t="str">
        <f>U18</f>
        <v/>
      </c>
      <c r="AB18" s="6" t="str">
        <f>V21</f>
        <v/>
      </c>
      <c r="AC18" s="28">
        <f t="shared" si="8"/>
        <v>0</v>
      </c>
      <c r="AD18" s="6">
        <f>SUMIF(N12:N21,X18,Q12:Q21)+SUMIF(P12:P21,X18,S12:S21)</f>
        <v>0</v>
      </c>
      <c r="AE18" s="6">
        <f>SUMIF(N12:N21,X18,S12:S21)+SUMIF(P12:P21,X18,Q12:Q21)</f>
        <v>0</v>
      </c>
      <c r="AF18" s="6">
        <f>SUMPRODUCT((N12:N21=X18)*(U12:U21=3))+SUMPRODUCT((P12:P21=X18)*(V12:V21=3))</f>
        <v>0</v>
      </c>
      <c r="AG18" s="6">
        <f>SUMPRODUCT((N12:N21=X18)*(U12:U21=1))+SUMPRODUCT((P12:P21=X18)*(V12:V21=1))</f>
        <v>0</v>
      </c>
      <c r="AH18" s="6">
        <f>SUMPRODUCT((N12:N21=X18)*(U12:U21=0))+SUMPRODUCT((P12:P21=X18)*(V12:V21=0))</f>
        <v>0</v>
      </c>
      <c r="AI18" s="29">
        <f>RANK(AC18,AC14:AC18,0)</f>
        <v>1</v>
      </c>
      <c r="AJ18" s="6">
        <f t="shared" si="9"/>
        <v>0</v>
      </c>
    </row>
    <row r="19" spans="1:37">
      <c r="B19" s="16" t="s">
        <v>423</v>
      </c>
      <c r="C19" s="11" t="str">
        <f>B7</f>
        <v>Napoli</v>
      </c>
      <c r="D19" s="12" t="s">
        <v>7</v>
      </c>
      <c r="E19" s="13" t="str">
        <f>B4</f>
        <v>Liverpool</v>
      </c>
      <c r="F19" s="14">
        <v>2</v>
      </c>
      <c r="G19" s="12" t="s">
        <v>7</v>
      </c>
      <c r="H19" s="14">
        <v>1</v>
      </c>
      <c r="I19" s="12"/>
      <c r="J19" s="6">
        <f t="shared" si="3"/>
        <v>3</v>
      </c>
      <c r="K19" s="6">
        <f t="shared" si="4"/>
        <v>0</v>
      </c>
      <c r="M19" s="16" t="s">
        <v>436</v>
      </c>
      <c r="N19" s="11" t="str">
        <f>M7</f>
        <v>Napoli</v>
      </c>
      <c r="O19" s="12" t="s">
        <v>7</v>
      </c>
      <c r="P19" s="13" t="str">
        <f>M4</f>
        <v>Schalke</v>
      </c>
      <c r="Q19" s="14"/>
      <c r="R19" s="12" t="s">
        <v>7</v>
      </c>
      <c r="S19" s="14"/>
      <c r="T19" s="12"/>
      <c r="U19" s="6" t="str">
        <f t="shared" si="5"/>
        <v/>
      </c>
      <c r="V19" s="6" t="str">
        <f t="shared" si="6"/>
        <v/>
      </c>
    </row>
    <row r="20" spans="1:37">
      <c r="B20" s="16" t="s">
        <v>424</v>
      </c>
      <c r="C20" s="11" t="str">
        <f>B5</f>
        <v>Arsenal</v>
      </c>
      <c r="D20" s="12" t="s">
        <v>7</v>
      </c>
      <c r="E20" s="13" t="str">
        <f>B6</f>
        <v>Real Madrid</v>
      </c>
      <c r="F20" s="14">
        <v>2</v>
      </c>
      <c r="G20" s="12" t="s">
        <v>7</v>
      </c>
      <c r="H20" s="14">
        <v>1</v>
      </c>
      <c r="I20" s="12"/>
      <c r="J20" s="6">
        <f t="shared" si="3"/>
        <v>3</v>
      </c>
      <c r="K20" s="6">
        <f t="shared" si="4"/>
        <v>0</v>
      </c>
      <c r="M20" s="16" t="s">
        <v>437</v>
      </c>
      <c r="N20" s="11" t="str">
        <f>M5</f>
        <v>Real Madrid</v>
      </c>
      <c r="O20" s="12" t="s">
        <v>7</v>
      </c>
      <c r="P20" s="13" t="str">
        <f>M6</f>
        <v>Liverpool</v>
      </c>
      <c r="Q20" s="14"/>
      <c r="R20" s="12" t="s">
        <v>7</v>
      </c>
      <c r="S20" s="14"/>
      <c r="T20" s="12"/>
      <c r="U20" s="6" t="str">
        <f t="shared" si="5"/>
        <v/>
      </c>
      <c r="V20" s="6" t="str">
        <f t="shared" si="6"/>
        <v/>
      </c>
    </row>
    <row r="21" spans="1:37">
      <c r="B21" s="16" t="s">
        <v>425</v>
      </c>
      <c r="C21" s="11" t="str">
        <f>B7</f>
        <v>Napoli</v>
      </c>
      <c r="D21" s="12" t="s">
        <v>7</v>
      </c>
      <c r="E21" s="13" t="str">
        <f>B8</f>
        <v>Schalke</v>
      </c>
      <c r="F21" s="14">
        <v>0</v>
      </c>
      <c r="G21" s="12" t="s">
        <v>7</v>
      </c>
      <c r="H21" s="14">
        <v>1</v>
      </c>
      <c r="I21" s="12"/>
      <c r="J21" s="6">
        <f t="shared" si="3"/>
        <v>0</v>
      </c>
      <c r="K21" s="6">
        <f t="shared" si="4"/>
        <v>3</v>
      </c>
      <c r="M21" s="16" t="s">
        <v>438</v>
      </c>
      <c r="N21" s="11" t="str">
        <f>M7</f>
        <v>Napoli</v>
      </c>
      <c r="O21" s="12" t="s">
        <v>7</v>
      </c>
      <c r="P21" s="13" t="str">
        <f>M8</f>
        <v>Barcelona</v>
      </c>
      <c r="Q21" s="14"/>
      <c r="R21" s="12" t="s">
        <v>7</v>
      </c>
      <c r="S21" s="14"/>
      <c r="T21" s="12"/>
      <c r="U21" s="6" t="str">
        <f t="shared" si="5"/>
        <v/>
      </c>
      <c r="V21" s="6" t="str">
        <f t="shared" si="6"/>
        <v/>
      </c>
    </row>
    <row r="23" spans="1:37">
      <c r="X23" s="35" t="s">
        <v>88</v>
      </c>
    </row>
    <row r="24" spans="1:37">
      <c r="B24" s="2" t="s">
        <v>69</v>
      </c>
      <c r="D24" s="148"/>
      <c r="M24" s="2" t="s">
        <v>70</v>
      </c>
      <c r="N24" s="26" t="s">
        <v>27</v>
      </c>
    </row>
    <row r="25" spans="1:37">
      <c r="D25" s="148"/>
      <c r="X25" s="37" t="str">
        <f>B24</f>
        <v>Poule C-B</v>
      </c>
      <c r="Y25" s="36" t="s">
        <v>79</v>
      </c>
      <c r="Z25" s="36" t="s">
        <v>80</v>
      </c>
      <c r="AA25" s="36" t="s">
        <v>81</v>
      </c>
      <c r="AB25" s="36" t="s">
        <v>87</v>
      </c>
      <c r="AC25" s="36" t="s">
        <v>4</v>
      </c>
      <c r="AD25" s="36" t="s">
        <v>82</v>
      </c>
      <c r="AE25" s="36" t="s">
        <v>83</v>
      </c>
      <c r="AF25" s="36" t="s">
        <v>84</v>
      </c>
      <c r="AG25" s="36" t="s">
        <v>85</v>
      </c>
      <c r="AH25" s="36" t="s">
        <v>86</v>
      </c>
      <c r="AI25" s="36" t="s">
        <v>5</v>
      </c>
      <c r="AJ25" s="36" t="s">
        <v>127</v>
      </c>
    </row>
    <row r="26" spans="1:37">
      <c r="A26" s="1">
        <v>1</v>
      </c>
      <c r="B26" s="41" t="s">
        <v>149</v>
      </c>
      <c r="C26" s="5" t="str">
        <f>VLOOKUP(B26,'Teams + teamnaam'!$AA$2:$AD$53,3,FALSE)</f>
        <v>SV Marum</v>
      </c>
      <c r="D26" s="148" t="s">
        <v>27</v>
      </c>
      <c r="M26" s="42" t="s">
        <v>116</v>
      </c>
      <c r="N26" s="5" t="str">
        <f>VLOOKUP(M26,'Teams + teamnaam'!$AA$2:$AD$53,3,FALSE)</f>
        <v>VEV'67</v>
      </c>
      <c r="O26" s="40" t="s">
        <v>27</v>
      </c>
      <c r="X26" s="27" t="str">
        <f>B26</f>
        <v>Barcelona</v>
      </c>
      <c r="Y26" s="6">
        <f>J34</f>
        <v>3</v>
      </c>
      <c r="Z26" s="6">
        <f>K36</f>
        <v>3</v>
      </c>
      <c r="AA26" s="6">
        <f>J39</f>
        <v>3</v>
      </c>
      <c r="AB26" s="6">
        <f>K41</f>
        <v>1</v>
      </c>
      <c r="AC26" s="28">
        <f>SUM(Y26:AB26)</f>
        <v>10</v>
      </c>
      <c r="AD26" s="6">
        <f>SUMIF(C34:C43,X26,F34:F43)+SUMIF(E34:E43,X26,H34:H43)</f>
        <v>8</v>
      </c>
      <c r="AE26" s="6">
        <f>SUMIF(C34:C43,X26,H34:H43)+SUMIF(E34:E43,X26,F34:F43)</f>
        <v>2</v>
      </c>
      <c r="AF26" s="6">
        <f>SUMPRODUCT((C34:C43=X26)*(J34:J43=3))+SUMPRODUCT((E34:E43=X26)*(K34:K43=3))</f>
        <v>3</v>
      </c>
      <c r="AG26" s="6">
        <f>SUMPRODUCT((C34:C43=X26)*(J34:J43=1))+SUMPRODUCT((E34:E43=X26)*(K34:K43=1))</f>
        <v>1</v>
      </c>
      <c r="AH26" s="6">
        <f>SUMPRODUCT((C34:C43=X26)*(J34:J43=0))+SUMPRODUCT((E34:E43=X26)*(K34:K43=0))</f>
        <v>0</v>
      </c>
      <c r="AI26" s="29">
        <f>RANK(AC26,AC26:AC30,0)</f>
        <v>1</v>
      </c>
      <c r="AJ26" s="6">
        <f>AD26-AE26</f>
        <v>6</v>
      </c>
      <c r="AK26" s="160"/>
    </row>
    <row r="27" spans="1:37">
      <c r="A27" s="1">
        <v>2</v>
      </c>
      <c r="B27" s="41" t="s">
        <v>107</v>
      </c>
      <c r="C27" s="5" t="str">
        <f>VLOOKUP(B27,'Teams + teamnaam'!$AA$2:$AD$53,3,FALSE)</f>
        <v>VV Grijpskerk</v>
      </c>
      <c r="D27" s="148"/>
      <c r="M27" s="42" t="s">
        <v>107</v>
      </c>
      <c r="N27" s="5" t="str">
        <f>VLOOKUP(M27,'Teams + teamnaam'!$AA$2:$AD$53,3,FALSE)</f>
        <v>VV Grijpskerk</v>
      </c>
      <c r="X27" s="27" t="str">
        <f t="shared" ref="X27:X30" si="10">B27</f>
        <v>AC Milan</v>
      </c>
      <c r="Y27" s="6">
        <f>J35</f>
        <v>1</v>
      </c>
      <c r="Z27" s="6">
        <f>K37</f>
        <v>3</v>
      </c>
      <c r="AA27" s="6">
        <f>K39</f>
        <v>0</v>
      </c>
      <c r="AB27" s="6">
        <f>J42</f>
        <v>3</v>
      </c>
      <c r="AC27" s="28">
        <f t="shared" ref="AC27:AC30" si="11">SUM(Y27:AB27)</f>
        <v>7</v>
      </c>
      <c r="AD27" s="6">
        <f>SUMIF(C34:C43,X27,F34:F43)+SUMIF(E34:E43,X27,H34:H43)</f>
        <v>6</v>
      </c>
      <c r="AE27" s="6">
        <f>SUMIF(C34:C43,X27,H34:H43)+SUMIF(E34:E43,X27,F34:F43)</f>
        <v>5</v>
      </c>
      <c r="AF27" s="6">
        <f>SUMPRODUCT((C34:C43=X27)*(J34:J43=3))+SUMPRODUCT((E34:E43=X27)*(K34:K43=3))</f>
        <v>2</v>
      </c>
      <c r="AG27" s="6">
        <f>SUMPRODUCT((C34:C43=X27)*(J34:J43=1))+SUMPRODUCT((E34:E43=X27)*(K34:K43=1))</f>
        <v>1</v>
      </c>
      <c r="AH27" s="6">
        <f>SUMPRODUCT((C34:C43=X27)*(J34:J43=0))+SUMPRODUCT((E34:E43=X27)*(K34:K43=0))</f>
        <v>1</v>
      </c>
      <c r="AI27" s="29">
        <f>RANK(AC27,AC26:AC30,0)</f>
        <v>2</v>
      </c>
      <c r="AJ27" s="6">
        <f t="shared" ref="AJ27:AJ30" si="12">AD27-AE27</f>
        <v>1</v>
      </c>
      <c r="AK27" s="160"/>
    </row>
    <row r="28" spans="1:37">
      <c r="A28" s="1">
        <v>3</v>
      </c>
      <c r="B28" s="41" t="s">
        <v>145</v>
      </c>
      <c r="C28" s="5" t="str">
        <f>VLOOKUP(B28,'Teams + teamnaam'!$AA$2:$AD$53,3,FALSE)</f>
        <v>Grootegast</v>
      </c>
      <c r="D28" s="148"/>
      <c r="M28" s="42" t="s">
        <v>102</v>
      </c>
      <c r="N28" s="5" t="str">
        <f>VLOOKUP(M28,'Teams + teamnaam'!$AA$2:$AD$53,3,FALSE)</f>
        <v>VV Niekerk</v>
      </c>
      <c r="X28" s="27" t="str">
        <f t="shared" si="10"/>
        <v>Wolfsburg</v>
      </c>
      <c r="Y28" s="6">
        <f>J36</f>
        <v>0</v>
      </c>
      <c r="Z28" s="6">
        <f>J38</f>
        <v>3</v>
      </c>
      <c r="AA28" s="6">
        <f>K40</f>
        <v>0</v>
      </c>
      <c r="AB28" s="6">
        <f>K42</f>
        <v>0</v>
      </c>
      <c r="AC28" s="28">
        <f t="shared" si="11"/>
        <v>3</v>
      </c>
      <c r="AD28" s="6">
        <f>SUMIF(C34:C43,X28,F34:F43)+SUMIF(E34:E43,X28,H34:H43)</f>
        <v>7</v>
      </c>
      <c r="AE28" s="6">
        <f>SUMIF(C34:C43,X28,H34:H43)+SUMIF(E34:E43,X28,F34:F43)</f>
        <v>8</v>
      </c>
      <c r="AF28" s="6">
        <f>SUMPRODUCT((C34:C43=X28)*(J34:J43=3))+SUMPRODUCT((E34:E43=X28)*(K34:K43=3))</f>
        <v>1</v>
      </c>
      <c r="AG28" s="6">
        <f>SUMPRODUCT((C34:C43=X28)*(J34:J43=1))+SUMPRODUCT((E34:E43=X28)*(K34:K43=1))</f>
        <v>0</v>
      </c>
      <c r="AH28" s="6">
        <f>SUMPRODUCT((C34:C43=X28)*(J34:J43=0))+SUMPRODUCT((E34:E43=X28)*(K34:K43=0))</f>
        <v>3</v>
      </c>
      <c r="AI28" s="29">
        <f>RANK(AC28,AC26:AC30,0)</f>
        <v>4</v>
      </c>
      <c r="AJ28" s="6">
        <f t="shared" si="12"/>
        <v>-1</v>
      </c>
      <c r="AK28" s="160">
        <v>4</v>
      </c>
    </row>
    <row r="29" spans="1:37">
      <c r="A29" s="1">
        <v>4</v>
      </c>
      <c r="B29" s="41" t="s">
        <v>102</v>
      </c>
      <c r="C29" s="5" t="str">
        <f>VLOOKUP(B29,'Teams + teamnaam'!$AA$2:$AD$53,3,FALSE)</f>
        <v>VV Niekerk</v>
      </c>
      <c r="D29" s="148"/>
      <c r="M29" s="42" t="s">
        <v>145</v>
      </c>
      <c r="N29" s="5" t="str">
        <f>VLOOKUP(M29,'Teams + teamnaam'!$AA$2:$AD$53,3,FALSE)</f>
        <v>Grootegast</v>
      </c>
      <c r="P29" s="1" t="s">
        <v>27</v>
      </c>
      <c r="X29" s="27" t="str">
        <f t="shared" si="10"/>
        <v>PSV</v>
      </c>
      <c r="Y29" s="6">
        <f>K35</f>
        <v>1</v>
      </c>
      <c r="Z29" s="6">
        <f>K38</f>
        <v>0</v>
      </c>
      <c r="AA29" s="6">
        <f>J41</f>
        <v>1</v>
      </c>
      <c r="AB29" s="6">
        <f>J43</f>
        <v>3</v>
      </c>
      <c r="AC29" s="28">
        <f t="shared" si="11"/>
        <v>5</v>
      </c>
      <c r="AD29" s="6">
        <f>SUMIF(C34:C43,X29,F34:F43)+SUMIF(E34:E43,X29,H34:H43)</f>
        <v>1</v>
      </c>
      <c r="AE29" s="6">
        <f>SUMIF(C34:C43,X29,H34:H43)+SUMIF(E34:E43,X29,F34:F43)</f>
        <v>2</v>
      </c>
      <c r="AF29" s="6">
        <f>SUMPRODUCT((C34:C43=X29)*(J34:J43=3))+SUMPRODUCT((E34:E43=X29)*(K34:K43=3))</f>
        <v>1</v>
      </c>
      <c r="AG29" s="6">
        <f>SUMPRODUCT((C34:C43=X29)*(J34:J43=1))+SUMPRODUCT((E34:E43=X29)*(K34:K43=1))</f>
        <v>2</v>
      </c>
      <c r="AH29" s="6">
        <f>SUMPRODUCT((C34:C43=X29)*(J34:J43=0))+SUMPRODUCT((E34:E43=X29)*(K34:K43=0))</f>
        <v>1</v>
      </c>
      <c r="AI29" s="29">
        <f>RANK(AC29,AC26:AC30,0)</f>
        <v>3</v>
      </c>
      <c r="AJ29" s="6">
        <f t="shared" si="12"/>
        <v>-1</v>
      </c>
      <c r="AK29" s="160"/>
    </row>
    <row r="30" spans="1:37">
      <c r="A30" s="1">
        <v>5</v>
      </c>
      <c r="B30" s="41" t="s">
        <v>598</v>
      </c>
      <c r="C30" s="5" t="str">
        <f>VLOOKUP(B30,'Teams + teamnaam'!$AA$2:$AD$53,3,FALSE)</f>
        <v>VV Opende</v>
      </c>
      <c r="D30" s="148"/>
      <c r="M30" s="42" t="s">
        <v>112</v>
      </c>
      <c r="N30" s="5" t="str">
        <f>VLOOKUP(M30,'Teams + teamnaam'!$AA$2:$AD$53,3,FALSE)</f>
        <v>Grootegast</v>
      </c>
      <c r="X30" s="27" t="str">
        <f t="shared" si="10"/>
        <v>Juventus-Opende</v>
      </c>
      <c r="Y30" s="6">
        <f>K34</f>
        <v>0</v>
      </c>
      <c r="Z30" s="6">
        <f>J37</f>
        <v>0</v>
      </c>
      <c r="AA30" s="6">
        <f>J40</f>
        <v>3</v>
      </c>
      <c r="AB30" s="6">
        <f>K43</f>
        <v>0</v>
      </c>
      <c r="AC30" s="28">
        <f t="shared" si="11"/>
        <v>3</v>
      </c>
      <c r="AD30" s="6">
        <f>SUMIF(C34:C43,X30,F34:F43)+SUMIF(E34:E43,X30,H34:H43)</f>
        <v>3</v>
      </c>
      <c r="AE30" s="6">
        <f>SUMIF(C34:C43,X30,H34:H43)+SUMIF(E34:E43,X30,F34:F43)</f>
        <v>8</v>
      </c>
      <c r="AF30" s="6">
        <f>SUMPRODUCT((C34:C43=X30)*(J34:J43=3))+SUMPRODUCT((E34:E43=X30)*(K34:K43=3))</f>
        <v>1</v>
      </c>
      <c r="AG30" s="6">
        <f>SUMPRODUCT((C34:C43=X30)*(J34:J43=1))+SUMPRODUCT((E34:E43=X30)*(K34:K43=1))</f>
        <v>0</v>
      </c>
      <c r="AH30" s="6">
        <f>SUMPRODUCT((C34:C43=X30)*(J34:J43=0))+SUMPRODUCT((E34:E43=X30)*(K34:K43=0))</f>
        <v>3</v>
      </c>
      <c r="AI30" s="29">
        <f>RANK(AC30,AC26:AC30,0)</f>
        <v>4</v>
      </c>
      <c r="AJ30" s="6">
        <f t="shared" si="12"/>
        <v>-5</v>
      </c>
      <c r="AK30" s="160">
        <v>5</v>
      </c>
    </row>
    <row r="31" spans="1:37">
      <c r="D31" s="148"/>
      <c r="T31" s="39"/>
      <c r="U31" s="39"/>
      <c r="V31" s="39"/>
      <c r="X31" s="31"/>
      <c r="Y31" s="32"/>
      <c r="Z31" s="32"/>
      <c r="AA31" s="32"/>
      <c r="AB31" s="32"/>
      <c r="AC31" s="32"/>
      <c r="AD31" s="32"/>
      <c r="AE31" s="32"/>
      <c r="AF31" s="31"/>
      <c r="AG31" s="31"/>
      <c r="AH31" s="31"/>
    </row>
    <row r="32" spans="1:37">
      <c r="B32" s="2" t="s">
        <v>428</v>
      </c>
      <c r="D32" s="148"/>
      <c r="M32" s="2" t="s">
        <v>647</v>
      </c>
      <c r="O32" s="107"/>
      <c r="P32" s="2" t="s">
        <v>341</v>
      </c>
      <c r="R32" s="40"/>
      <c r="X32" s="31"/>
      <c r="Y32" s="32"/>
      <c r="Z32" s="32"/>
      <c r="AA32" s="32"/>
      <c r="AB32" s="32"/>
      <c r="AC32" s="32"/>
      <c r="AD32" s="32"/>
      <c r="AE32" s="32"/>
      <c r="AF32" s="31"/>
      <c r="AG32" s="31"/>
      <c r="AH32" s="31"/>
    </row>
    <row r="33" spans="1:36">
      <c r="B33" s="8"/>
      <c r="C33" s="8"/>
      <c r="D33" s="147"/>
      <c r="E33" s="8"/>
      <c r="F33" s="249" t="s">
        <v>5</v>
      </c>
      <c r="G33" s="249"/>
      <c r="H33" s="249"/>
      <c r="I33" s="8"/>
      <c r="J33" s="251" t="s">
        <v>4</v>
      </c>
      <c r="K33" s="251"/>
      <c r="M33" s="8"/>
      <c r="N33" s="8"/>
      <c r="O33" s="38"/>
      <c r="P33" s="8"/>
      <c r="Q33" s="249" t="s">
        <v>5</v>
      </c>
      <c r="R33" s="171"/>
      <c r="S33" s="171"/>
      <c r="T33" s="8"/>
      <c r="U33" s="250" t="s">
        <v>4</v>
      </c>
      <c r="V33" s="249"/>
      <c r="X33" s="35" t="s">
        <v>88</v>
      </c>
      <c r="Y33" s="32"/>
      <c r="Z33" s="32"/>
      <c r="AA33" s="32"/>
      <c r="AB33" s="32"/>
      <c r="AC33" s="32"/>
      <c r="AD33" s="32"/>
      <c r="AE33" s="32"/>
      <c r="AF33" s="31"/>
      <c r="AG33" s="33"/>
      <c r="AH33" s="31"/>
    </row>
    <row r="34" spans="1:36">
      <c r="B34" s="16" t="s">
        <v>426</v>
      </c>
      <c r="C34" s="11" t="str">
        <f>B26</f>
        <v>Barcelona</v>
      </c>
      <c r="D34" s="12" t="s">
        <v>7</v>
      </c>
      <c r="E34" s="13" t="str">
        <f>B30</f>
        <v>Juventus-Opende</v>
      </c>
      <c r="F34" s="14">
        <v>3</v>
      </c>
      <c r="G34" s="12" t="s">
        <v>7</v>
      </c>
      <c r="H34" s="14">
        <v>0</v>
      </c>
      <c r="I34" s="12"/>
      <c r="J34" s="6">
        <f>IF(F34="","",IF(F34&gt;H34,3,IF(F34=H34,1,0)))</f>
        <v>3</v>
      </c>
      <c r="K34" s="6">
        <f>IF(H34="","",IF(H34&gt;F34,3,IF(H34=F34,1,0)))</f>
        <v>0</v>
      </c>
      <c r="M34" s="16" t="s">
        <v>429</v>
      </c>
      <c r="N34" s="11" t="str">
        <f>M26</f>
        <v>Arsenal</v>
      </c>
      <c r="O34" s="12" t="s">
        <v>7</v>
      </c>
      <c r="P34" s="13" t="str">
        <f>M30</f>
        <v>Dortmund</v>
      </c>
      <c r="Q34" s="14"/>
      <c r="R34" s="12" t="s">
        <v>7</v>
      </c>
      <c r="S34" s="14"/>
      <c r="T34" s="12"/>
      <c r="U34" s="6" t="str">
        <f>IF(Q34="","",IF(Q34&gt;S34,3,IF(Q34=S34,1,0)))</f>
        <v/>
      </c>
      <c r="V34" s="6" t="str">
        <f>IF(S34="","",IF(S34&gt;Q34,3,IF(S34=Q34,1,0)))</f>
        <v/>
      </c>
      <c r="X34" s="31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1:36">
      <c r="B35" s="16" t="s">
        <v>427</v>
      </c>
      <c r="C35" s="11" t="str">
        <f>B27</f>
        <v>AC Milan</v>
      </c>
      <c r="D35" s="12" t="s">
        <v>7</v>
      </c>
      <c r="E35" s="13" t="str">
        <f>B29</f>
        <v>PSV</v>
      </c>
      <c r="F35" s="14">
        <v>0</v>
      </c>
      <c r="G35" s="12" t="s">
        <v>7</v>
      </c>
      <c r="H35" s="14">
        <v>0</v>
      </c>
      <c r="I35" s="12"/>
      <c r="J35" s="6">
        <f t="shared" ref="J35:J39" si="13">IF(F35="","",IF(F35&gt;H35,3,IF(F35=H35,1,0)))</f>
        <v>1</v>
      </c>
      <c r="K35" s="6">
        <f t="shared" ref="K35:K39" si="14">IF(H35="","",IF(H35&gt;F35,3,IF(H35=F35,1,0)))</f>
        <v>1</v>
      </c>
      <c r="M35" s="16" t="s">
        <v>430</v>
      </c>
      <c r="N35" s="11" t="str">
        <f>M27</f>
        <v>AC Milan</v>
      </c>
      <c r="O35" s="12" t="s">
        <v>7</v>
      </c>
      <c r="P35" s="13" t="str">
        <f>M29</f>
        <v>Wolfsburg</v>
      </c>
      <c r="Q35" s="14"/>
      <c r="R35" s="12" t="s">
        <v>7</v>
      </c>
      <c r="S35" s="14"/>
      <c r="T35" s="12"/>
      <c r="U35" s="6" t="str">
        <f t="shared" ref="U35:U39" si="15">IF(Q35="","",IF(Q35&gt;S35,3,IF(Q35=S35,1,0)))</f>
        <v/>
      </c>
      <c r="V35" s="6" t="str">
        <f t="shared" ref="V35:V39" si="16">IF(S35="","",IF(S35&gt;Q35,3,IF(S35=Q35,1,0)))</f>
        <v/>
      </c>
      <c r="X35" s="37" t="str">
        <f>M24</f>
        <v>Poule C-BB</v>
      </c>
      <c r="Y35" s="36" t="s">
        <v>79</v>
      </c>
      <c r="Z35" s="36" t="s">
        <v>80</v>
      </c>
      <c r="AA35" s="36" t="s">
        <v>81</v>
      </c>
      <c r="AB35" s="36" t="s">
        <v>87</v>
      </c>
      <c r="AC35" s="36" t="s">
        <v>4</v>
      </c>
      <c r="AD35" s="36" t="s">
        <v>82</v>
      </c>
      <c r="AE35" s="36" t="s">
        <v>83</v>
      </c>
      <c r="AF35" s="36" t="s">
        <v>84</v>
      </c>
      <c r="AG35" s="36" t="s">
        <v>85</v>
      </c>
      <c r="AH35" s="36" t="s">
        <v>86</v>
      </c>
      <c r="AI35" s="36" t="s">
        <v>5</v>
      </c>
      <c r="AJ35" s="36" t="s">
        <v>127</v>
      </c>
    </row>
    <row r="36" spans="1:36">
      <c r="B36" s="16" t="s">
        <v>442</v>
      </c>
      <c r="C36" s="11" t="str">
        <f>B28</f>
        <v>Wolfsburg</v>
      </c>
      <c r="D36" s="12" t="s">
        <v>7</v>
      </c>
      <c r="E36" s="13" t="str">
        <f>B26</f>
        <v>Barcelona</v>
      </c>
      <c r="F36" s="14">
        <v>1</v>
      </c>
      <c r="G36" s="17" t="s">
        <v>7</v>
      </c>
      <c r="H36" s="14">
        <v>2</v>
      </c>
      <c r="I36" s="12"/>
      <c r="J36" s="6">
        <f t="shared" si="13"/>
        <v>0</v>
      </c>
      <c r="K36" s="6">
        <f t="shared" si="14"/>
        <v>3</v>
      </c>
      <c r="M36" s="16" t="s">
        <v>431</v>
      </c>
      <c r="N36" s="11" t="str">
        <f>M28</f>
        <v>PSV</v>
      </c>
      <c r="O36" s="12" t="s">
        <v>7</v>
      </c>
      <c r="P36" s="13" t="str">
        <f>M26</f>
        <v>Arsenal</v>
      </c>
      <c r="Q36" s="14"/>
      <c r="R36" s="17" t="s">
        <v>7</v>
      </c>
      <c r="S36" s="14"/>
      <c r="T36" s="12"/>
      <c r="U36" s="6" t="str">
        <f t="shared" si="15"/>
        <v/>
      </c>
      <c r="V36" s="6" t="str">
        <f t="shared" si="16"/>
        <v/>
      </c>
      <c r="X36" s="27" t="str">
        <f>M26</f>
        <v>Arsenal</v>
      </c>
      <c r="Y36" s="6" t="str">
        <f>U34</f>
        <v/>
      </c>
      <c r="Z36" s="6" t="str">
        <f>V36</f>
        <v/>
      </c>
      <c r="AA36" s="6" t="str">
        <f>U39</f>
        <v/>
      </c>
      <c r="AB36" s="6" t="str">
        <f>V41</f>
        <v/>
      </c>
      <c r="AC36" s="28">
        <f>SUM(Y36:AB36)</f>
        <v>0</v>
      </c>
      <c r="AD36" s="6">
        <f>SUMIF(N34:N43,X36,Q34:Q43)+SUMIF(P34:P43,X36,S34:S43)</f>
        <v>0</v>
      </c>
      <c r="AE36" s="6">
        <f>SUMIF(N34:N43,X36,S34:S43)+SUMIF(P34:P43,X36,Q34:Q43)</f>
        <v>0</v>
      </c>
      <c r="AF36" s="6">
        <f>SUMPRODUCT((N34:N43=X36)*(U34:U43=3))+SUMPRODUCT((P34:P43=X36)*(V34:V43=3))</f>
        <v>0</v>
      </c>
      <c r="AG36" s="6">
        <f>SUMPRODUCT((N34:N43=X36)*(U34:U43=1))+SUMPRODUCT((P34:P43=X36)*(V34:V43=1))</f>
        <v>0</v>
      </c>
      <c r="AH36" s="6">
        <f>SUMPRODUCT((N34:N43=X36)*(U34:U43=0))+SUMPRODUCT((P34:P43=X36)*(V34:V43=0))</f>
        <v>0</v>
      </c>
      <c r="AI36" s="29">
        <f>RANK(AC36,AC36:AC40,0)</f>
        <v>1</v>
      </c>
      <c r="AJ36" s="6">
        <f>AD36-AE36</f>
        <v>0</v>
      </c>
    </row>
    <row r="37" spans="1:36">
      <c r="B37" s="16" t="s">
        <v>443</v>
      </c>
      <c r="C37" s="11" t="str">
        <f>B30</f>
        <v>Juventus-Opende</v>
      </c>
      <c r="D37" s="12" t="s">
        <v>7</v>
      </c>
      <c r="E37" s="13" t="str">
        <f>B27</f>
        <v>AC Milan</v>
      </c>
      <c r="F37" s="14">
        <v>0</v>
      </c>
      <c r="G37" s="12" t="s">
        <v>7</v>
      </c>
      <c r="H37" s="14">
        <v>2</v>
      </c>
      <c r="I37" s="12"/>
      <c r="J37" s="6">
        <f t="shared" si="13"/>
        <v>0</v>
      </c>
      <c r="K37" s="6">
        <f t="shared" si="14"/>
        <v>3</v>
      </c>
      <c r="M37" s="16" t="s">
        <v>432</v>
      </c>
      <c r="N37" s="11" t="str">
        <f>M30</f>
        <v>Dortmund</v>
      </c>
      <c r="O37" s="12" t="s">
        <v>7</v>
      </c>
      <c r="P37" s="13" t="str">
        <f>M27</f>
        <v>AC Milan</v>
      </c>
      <c r="Q37" s="14"/>
      <c r="R37" s="12" t="s">
        <v>7</v>
      </c>
      <c r="S37" s="14"/>
      <c r="T37" s="12"/>
      <c r="U37" s="6" t="str">
        <f t="shared" si="15"/>
        <v/>
      </c>
      <c r="V37" s="6" t="str">
        <f t="shared" si="16"/>
        <v/>
      </c>
      <c r="X37" s="27" t="str">
        <f t="shared" ref="X37:X40" si="17">M27</f>
        <v>AC Milan</v>
      </c>
      <c r="Y37" s="6" t="str">
        <f>U35</f>
        <v/>
      </c>
      <c r="Z37" s="6" t="str">
        <f>V37</f>
        <v/>
      </c>
      <c r="AA37" s="6" t="str">
        <f>V39</f>
        <v/>
      </c>
      <c r="AB37" s="6" t="str">
        <f>U42</f>
        <v/>
      </c>
      <c r="AC37" s="28">
        <f t="shared" ref="AC37:AC40" si="18">SUM(Y37:AB37)</f>
        <v>0</v>
      </c>
      <c r="AD37" s="6">
        <f>SUMIF(N34:N43,X37,Q34:Q43)+SUMIF(P34:P43,X37,S34:S43)</f>
        <v>0</v>
      </c>
      <c r="AE37" s="6">
        <f>SUMIF(N34:N43,X37,S34:S43)+SUMIF(P34:P43,X37,Q34:Q43)</f>
        <v>0</v>
      </c>
      <c r="AF37" s="6">
        <f>SUMPRODUCT((N34:N43=X37)*(U34:U43=3))+SUMPRODUCT((P34:P43=X37)*(V34:V43=3))</f>
        <v>0</v>
      </c>
      <c r="AG37" s="6">
        <f>SUMPRODUCT((N34:N43=X37)*(U34:U43=1))+SUMPRODUCT((P34:P43=X37)*(V34:V43=1))</f>
        <v>0</v>
      </c>
      <c r="AH37" s="6">
        <f>SUMPRODUCT((N34:N43=X37)*(U34:U43=0))+SUMPRODUCT((P34:P43=X37)*(V34:V43=0))</f>
        <v>0</v>
      </c>
      <c r="AI37" s="29">
        <f>RANK(AC37,AC36:AC40,0)</f>
        <v>1</v>
      </c>
      <c r="AJ37" s="6">
        <f t="shared" ref="AJ37:AJ40" si="19">AD37-AE37</f>
        <v>0</v>
      </c>
    </row>
    <row r="38" spans="1:36">
      <c r="B38" s="16" t="s">
        <v>444</v>
      </c>
      <c r="C38" s="11" t="str">
        <f>B28</f>
        <v>Wolfsburg</v>
      </c>
      <c r="D38" s="12" t="s">
        <v>7</v>
      </c>
      <c r="E38" s="13" t="str">
        <f>B29</f>
        <v>PSV</v>
      </c>
      <c r="F38" s="14">
        <v>2</v>
      </c>
      <c r="G38" s="12" t="s">
        <v>7</v>
      </c>
      <c r="H38" s="14">
        <v>0</v>
      </c>
      <c r="I38" s="12"/>
      <c r="J38" s="6">
        <f t="shared" si="13"/>
        <v>3</v>
      </c>
      <c r="K38" s="6">
        <f t="shared" si="14"/>
        <v>0</v>
      </c>
      <c r="M38" s="16" t="s">
        <v>433</v>
      </c>
      <c r="N38" s="11" t="str">
        <f>M28</f>
        <v>PSV</v>
      </c>
      <c r="O38" s="12" t="s">
        <v>7</v>
      </c>
      <c r="P38" s="13" t="str">
        <f>M29</f>
        <v>Wolfsburg</v>
      </c>
      <c r="Q38" s="14"/>
      <c r="R38" s="12" t="s">
        <v>7</v>
      </c>
      <c r="S38" s="14"/>
      <c r="T38" s="12"/>
      <c r="U38" s="6" t="str">
        <f t="shared" si="15"/>
        <v/>
      </c>
      <c r="V38" s="6" t="str">
        <f t="shared" si="16"/>
        <v/>
      </c>
      <c r="X38" s="27" t="str">
        <f t="shared" si="17"/>
        <v>PSV</v>
      </c>
      <c r="Y38" s="6" t="str">
        <f>U36</f>
        <v/>
      </c>
      <c r="Z38" s="6" t="str">
        <f>U38</f>
        <v/>
      </c>
      <c r="AA38" s="6" t="str">
        <f>V40</f>
        <v/>
      </c>
      <c r="AB38" s="6" t="str">
        <f>V42</f>
        <v/>
      </c>
      <c r="AC38" s="28">
        <f t="shared" si="18"/>
        <v>0</v>
      </c>
      <c r="AD38" s="6">
        <f>SUMIF(N34:N43,X38,Q34:Q43)+SUMIF(P34:P43,X38,S34:S43)</f>
        <v>0</v>
      </c>
      <c r="AE38" s="6">
        <f>SUMIF(N34:N43,X38,S34:S43)+SUMIF(P34:P43,X38,Q34:Q43)</f>
        <v>0</v>
      </c>
      <c r="AF38" s="6">
        <f>SUMPRODUCT((N34:N43=X38)*(U34:U43=3))+SUMPRODUCT((P34:P43=X38)*(V34:V43=3))</f>
        <v>0</v>
      </c>
      <c r="AG38" s="6">
        <f>SUMPRODUCT((N34:N43=X38)*(U34:U43=1))+SUMPRODUCT((P34:P43=X38)*(V34:V43=1))</f>
        <v>0</v>
      </c>
      <c r="AH38" s="6">
        <f>SUMPRODUCT((N34:N43=X38)*(U34:U43=0))+SUMPRODUCT((P34:P43=X38)*(V34:V43=0))</f>
        <v>0</v>
      </c>
      <c r="AI38" s="29">
        <f>RANK(AC38,AC36:AC40,0)</f>
        <v>1</v>
      </c>
      <c r="AJ38" s="6">
        <f t="shared" si="19"/>
        <v>0</v>
      </c>
    </row>
    <row r="39" spans="1:36">
      <c r="B39" s="16" t="s">
        <v>445</v>
      </c>
      <c r="C39" s="11" t="str">
        <f>B26</f>
        <v>Barcelona</v>
      </c>
      <c r="D39" s="12" t="s">
        <v>7</v>
      </c>
      <c r="E39" s="13" t="str">
        <f>B27</f>
        <v>AC Milan</v>
      </c>
      <c r="F39" s="14">
        <v>3</v>
      </c>
      <c r="G39" s="12" t="s">
        <v>7</v>
      </c>
      <c r="H39" s="14">
        <v>1</v>
      </c>
      <c r="I39" s="12"/>
      <c r="J39" s="6">
        <f t="shared" si="13"/>
        <v>3</v>
      </c>
      <c r="K39" s="6">
        <f t="shared" si="14"/>
        <v>0</v>
      </c>
      <c r="M39" s="16" t="s">
        <v>434</v>
      </c>
      <c r="N39" s="11" t="str">
        <f>M26</f>
        <v>Arsenal</v>
      </c>
      <c r="O39" s="12" t="s">
        <v>7</v>
      </c>
      <c r="P39" s="13" t="str">
        <f>M27</f>
        <v>AC Milan</v>
      </c>
      <c r="Q39" s="14"/>
      <c r="R39" s="12" t="s">
        <v>7</v>
      </c>
      <c r="S39" s="14"/>
      <c r="T39" s="12"/>
      <c r="U39" s="6" t="str">
        <f t="shared" si="15"/>
        <v/>
      </c>
      <c r="V39" s="6" t="str">
        <f t="shared" si="16"/>
        <v/>
      </c>
      <c r="X39" s="27" t="str">
        <f t="shared" si="17"/>
        <v>Wolfsburg</v>
      </c>
      <c r="Y39" s="6" t="str">
        <f>V35</f>
        <v/>
      </c>
      <c r="Z39" s="6" t="str">
        <f>V38</f>
        <v/>
      </c>
      <c r="AA39" s="6" t="str">
        <f>U41</f>
        <v/>
      </c>
      <c r="AB39" s="6" t="str">
        <f>U43</f>
        <v/>
      </c>
      <c r="AC39" s="28">
        <f t="shared" si="18"/>
        <v>0</v>
      </c>
      <c r="AD39" s="6">
        <f>SUMIF(N34:N43,X39,Q34:Q43)+SUMIF(P34:P43,X39,S34:S43)</f>
        <v>0</v>
      </c>
      <c r="AE39" s="6">
        <f>SUMIF(N34:N43,X39,S34:S43)+SUMIF(P34:P43,X39,Q34:Q43)</f>
        <v>0</v>
      </c>
      <c r="AF39" s="6">
        <f>SUMPRODUCT((N34:N43=X39)*(U34:U43=3))+SUMPRODUCT((P34:P43=X39)*(V34:V43=3))</f>
        <v>0</v>
      </c>
      <c r="AG39" s="6">
        <f>SUMPRODUCT((N34:N43=X39)*(U34:U43=1))+SUMPRODUCT((P34:P43=X39)*(V34:V43=1))</f>
        <v>0</v>
      </c>
      <c r="AH39" s="6">
        <f>SUMPRODUCT((N34:N43=X39)*(U34:U43=0))+SUMPRODUCT((P34:P43=X39)*(V34:V43=0))</f>
        <v>0</v>
      </c>
      <c r="AI39" s="29">
        <f>RANK(AC39,AC36:AC40,0)</f>
        <v>1</v>
      </c>
      <c r="AJ39" s="6">
        <f t="shared" si="19"/>
        <v>0</v>
      </c>
    </row>
    <row r="40" spans="1:36">
      <c r="B40" s="16" t="s">
        <v>429</v>
      </c>
      <c r="C40" s="11" t="str">
        <f>B30</f>
        <v>Juventus-Opende</v>
      </c>
      <c r="D40" s="12" t="s">
        <v>7</v>
      </c>
      <c r="E40" s="13" t="str">
        <f>B28</f>
        <v>Wolfsburg</v>
      </c>
      <c r="F40" s="14">
        <v>3</v>
      </c>
      <c r="G40" s="12" t="s">
        <v>7</v>
      </c>
      <c r="H40" s="14">
        <v>2</v>
      </c>
      <c r="I40" s="12"/>
      <c r="J40" s="6">
        <f>IF(F40="","",IF(F40&gt;H40,3,IF(F40=H40,1,0)))</f>
        <v>3</v>
      </c>
      <c r="K40" s="6">
        <f>IF(H40="","",IF(H40&gt;F40,3,IF(H40=F40,1,0)))</f>
        <v>0</v>
      </c>
      <c r="M40" s="16" t="s">
        <v>435</v>
      </c>
      <c r="N40" s="11" t="str">
        <f>M30</f>
        <v>Dortmund</v>
      </c>
      <c r="O40" s="12" t="s">
        <v>7</v>
      </c>
      <c r="P40" s="13" t="str">
        <f>M28</f>
        <v>PSV</v>
      </c>
      <c r="Q40" s="14"/>
      <c r="R40" s="12" t="s">
        <v>7</v>
      </c>
      <c r="S40" s="14"/>
      <c r="T40" s="12"/>
      <c r="U40" s="6" t="str">
        <f>IF(Q40="","",IF(Q40&gt;S40,3,IF(Q40=S40,1,0)))</f>
        <v/>
      </c>
      <c r="V40" s="6" t="str">
        <f>IF(S40="","",IF(S40&gt;Q40,3,IF(S40=Q40,1,0)))</f>
        <v/>
      </c>
      <c r="X40" s="27" t="str">
        <f t="shared" si="17"/>
        <v>Dortmund</v>
      </c>
      <c r="Y40" s="6" t="str">
        <f>V34</f>
        <v/>
      </c>
      <c r="Z40" s="6" t="str">
        <f>U37</f>
        <v/>
      </c>
      <c r="AA40" s="6" t="str">
        <f>U40</f>
        <v/>
      </c>
      <c r="AB40" s="6" t="str">
        <f>V43</f>
        <v/>
      </c>
      <c r="AC40" s="28">
        <f t="shared" si="18"/>
        <v>0</v>
      </c>
      <c r="AD40" s="6">
        <f>SUMIF(N34:N43,X40,Q34:Q43)+SUMIF(P34:P43,X40,S34:S43)</f>
        <v>0</v>
      </c>
      <c r="AE40" s="6">
        <f>SUMIF(N34:N43,X40,S34:S43)+SUMIF(P34:P43,X40,Q34:Q43)</f>
        <v>0</v>
      </c>
      <c r="AF40" s="6">
        <f>SUMPRODUCT((N34:N43=X40)*(U34:U43=3))+SUMPRODUCT((P34:P43=X40)*(V34:V43=3))</f>
        <v>0</v>
      </c>
      <c r="AG40" s="6">
        <f>SUMPRODUCT((N34:N43=X40)*(U34:U43=1))+SUMPRODUCT((P34:P43=X40)*(V34:V43=1))</f>
        <v>0</v>
      </c>
      <c r="AH40" s="6">
        <f>SUMPRODUCT((N34:N43=X40)*(U34:U43=0))+SUMPRODUCT((P34:P43=X40)*(V34:V43=0))</f>
        <v>0</v>
      </c>
      <c r="AI40" s="29">
        <f>RANK(AC40,AC36:AC40,0)</f>
        <v>1</v>
      </c>
      <c r="AJ40" s="6">
        <f t="shared" si="19"/>
        <v>0</v>
      </c>
    </row>
    <row r="41" spans="1:36">
      <c r="B41" s="16" t="s">
        <v>430</v>
      </c>
      <c r="C41" s="11" t="str">
        <f>B29</f>
        <v>PSV</v>
      </c>
      <c r="D41" s="12" t="s">
        <v>7</v>
      </c>
      <c r="E41" s="13" t="str">
        <f>B26</f>
        <v>Barcelona</v>
      </c>
      <c r="F41" s="14">
        <v>0</v>
      </c>
      <c r="G41" s="12" t="s">
        <v>7</v>
      </c>
      <c r="H41" s="14">
        <v>0</v>
      </c>
      <c r="I41" s="12"/>
      <c r="J41" s="6">
        <f t="shared" ref="J41:J43" si="20">IF(F41="","",IF(F41&gt;H41,3,IF(F41=H41,1,0)))</f>
        <v>1</v>
      </c>
      <c r="K41" s="6">
        <f t="shared" ref="K41:K43" si="21">IF(H41="","",IF(H41&gt;F41,3,IF(H41=F41,1,0)))</f>
        <v>1</v>
      </c>
      <c r="M41" s="16" t="s">
        <v>436</v>
      </c>
      <c r="N41" s="11" t="str">
        <f>M29</f>
        <v>Wolfsburg</v>
      </c>
      <c r="O41" s="12" t="s">
        <v>7</v>
      </c>
      <c r="P41" s="13" t="str">
        <f>M26</f>
        <v>Arsenal</v>
      </c>
      <c r="Q41" s="14"/>
      <c r="R41" s="12" t="s">
        <v>7</v>
      </c>
      <c r="S41" s="14"/>
      <c r="T41" s="12"/>
      <c r="U41" s="6" t="str">
        <f t="shared" ref="U41:U43" si="22">IF(Q41="","",IF(Q41&gt;S41,3,IF(Q41=S41,1,0)))</f>
        <v/>
      </c>
      <c r="V41" s="6" t="str">
        <f t="shared" ref="V41:V43" si="23">IF(S41="","",IF(S41&gt;Q41,3,IF(S41=Q41,1,0)))</f>
        <v/>
      </c>
    </row>
    <row r="42" spans="1:36">
      <c r="B42" s="16" t="s">
        <v>431</v>
      </c>
      <c r="C42" s="11" t="str">
        <f>B27</f>
        <v>AC Milan</v>
      </c>
      <c r="D42" s="12" t="s">
        <v>7</v>
      </c>
      <c r="E42" s="13" t="str">
        <f>B28</f>
        <v>Wolfsburg</v>
      </c>
      <c r="F42" s="14">
        <v>3</v>
      </c>
      <c r="G42" s="12" t="s">
        <v>7</v>
      </c>
      <c r="H42" s="14">
        <v>2</v>
      </c>
      <c r="I42" s="12"/>
      <c r="J42" s="6">
        <f t="shared" si="20"/>
        <v>3</v>
      </c>
      <c r="K42" s="6">
        <f t="shared" si="21"/>
        <v>0</v>
      </c>
      <c r="M42" s="16" t="s">
        <v>437</v>
      </c>
      <c r="N42" s="11" t="str">
        <f>M27</f>
        <v>AC Milan</v>
      </c>
      <c r="O42" s="12" t="s">
        <v>7</v>
      </c>
      <c r="P42" s="13" t="str">
        <f>M28</f>
        <v>PSV</v>
      </c>
      <c r="Q42" s="14"/>
      <c r="R42" s="12" t="s">
        <v>7</v>
      </c>
      <c r="S42" s="14"/>
      <c r="T42" s="12"/>
      <c r="U42" s="6" t="str">
        <f t="shared" si="22"/>
        <v/>
      </c>
      <c r="V42" s="6" t="str">
        <f t="shared" si="23"/>
        <v/>
      </c>
    </row>
    <row r="43" spans="1:36">
      <c r="B43" s="16" t="s">
        <v>432</v>
      </c>
      <c r="C43" s="11" t="str">
        <f>B29</f>
        <v>PSV</v>
      </c>
      <c r="D43" s="12" t="s">
        <v>7</v>
      </c>
      <c r="E43" s="13" t="str">
        <f>B30</f>
        <v>Juventus-Opende</v>
      </c>
      <c r="F43" s="14">
        <v>1</v>
      </c>
      <c r="G43" s="12" t="s">
        <v>7</v>
      </c>
      <c r="H43" s="14">
        <v>0</v>
      </c>
      <c r="I43" s="12"/>
      <c r="J43" s="6">
        <f t="shared" si="20"/>
        <v>3</v>
      </c>
      <c r="K43" s="6">
        <f t="shared" si="21"/>
        <v>0</v>
      </c>
      <c r="M43" s="16" t="s">
        <v>438</v>
      </c>
      <c r="N43" s="11" t="str">
        <f>M29</f>
        <v>Wolfsburg</v>
      </c>
      <c r="O43" s="12" t="s">
        <v>7</v>
      </c>
      <c r="P43" s="13" t="str">
        <f>M30</f>
        <v>Dortmund</v>
      </c>
      <c r="Q43" s="14"/>
      <c r="R43" s="12" t="s">
        <v>7</v>
      </c>
      <c r="S43" s="14"/>
      <c r="T43" s="12"/>
      <c r="U43" s="6" t="str">
        <f t="shared" si="22"/>
        <v/>
      </c>
      <c r="V43" s="6" t="str">
        <f t="shared" si="23"/>
        <v/>
      </c>
    </row>
    <row r="44" spans="1:36">
      <c r="D44" s="40" t="s">
        <v>27</v>
      </c>
    </row>
    <row r="45" spans="1:36">
      <c r="X45" s="35" t="s">
        <v>88</v>
      </c>
    </row>
    <row r="46" spans="1:36">
      <c r="B46" s="2" t="s">
        <v>71</v>
      </c>
      <c r="M46" s="2" t="s">
        <v>72</v>
      </c>
      <c r="N46" s="26" t="s">
        <v>27</v>
      </c>
    </row>
    <row r="47" spans="1:36">
      <c r="X47" s="37" t="str">
        <f>B46</f>
        <v>Poule C-C</v>
      </c>
      <c r="Y47" s="36" t="s">
        <v>79</v>
      </c>
      <c r="Z47" s="36" t="s">
        <v>80</v>
      </c>
      <c r="AA47" s="36" t="s">
        <v>81</v>
      </c>
      <c r="AB47" s="36" t="s">
        <v>87</v>
      </c>
      <c r="AC47" s="36" t="s">
        <v>4</v>
      </c>
      <c r="AD47" s="36" t="s">
        <v>82</v>
      </c>
      <c r="AE47" s="36" t="s">
        <v>83</v>
      </c>
      <c r="AF47" s="36" t="s">
        <v>84</v>
      </c>
      <c r="AG47" s="36" t="s">
        <v>85</v>
      </c>
      <c r="AH47" s="36" t="s">
        <v>86</v>
      </c>
      <c r="AI47" s="36" t="s">
        <v>5</v>
      </c>
      <c r="AJ47" s="36" t="s">
        <v>127</v>
      </c>
    </row>
    <row r="48" spans="1:36">
      <c r="A48" s="1">
        <v>1</v>
      </c>
      <c r="B48" s="41" t="s">
        <v>94</v>
      </c>
      <c r="C48" s="5" t="str">
        <f>VLOOKUP(B48,'Teams + teamnaam'!$AA$2:$AD$53,3,FALSE)</f>
        <v>VEV'67</v>
      </c>
      <c r="D48" s="40" t="s">
        <v>27</v>
      </c>
      <c r="M48" s="42" t="s">
        <v>646</v>
      </c>
      <c r="N48" s="5" t="str">
        <f>VLOOKUP(M48,'Teams + teamnaam'!$AA$2:$AD$53,3,FALSE)</f>
        <v>VV Opende</v>
      </c>
      <c r="O48" s="40" t="s">
        <v>27</v>
      </c>
      <c r="X48" s="27" t="str">
        <f>B48</f>
        <v>Manchester United</v>
      </c>
      <c r="Y48" s="6">
        <f>J56</f>
        <v>3</v>
      </c>
      <c r="Z48" s="6">
        <f>K58</f>
        <v>0</v>
      </c>
      <c r="AA48" s="6">
        <f>J61</f>
        <v>3</v>
      </c>
      <c r="AB48" s="6">
        <f>K63</f>
        <v>3</v>
      </c>
      <c r="AC48" s="28">
        <f>SUM(Y48:AB48)</f>
        <v>9</v>
      </c>
      <c r="AD48" s="6">
        <f>SUMIF(C56:C65,X48,F56:F65)+SUMIF(E56:E65,X48,H56:H65)</f>
        <v>6</v>
      </c>
      <c r="AE48" s="6">
        <f>SUMIF(C56:C65,X48,H56:H65)+SUMIF(E56:E65,X48,F56:F65)</f>
        <v>1</v>
      </c>
      <c r="AF48" s="6">
        <f>SUMPRODUCT((C56:C65=X48)*(J56:J65=3))+SUMPRODUCT((E56:E65=X48)*(K56:K65=3))</f>
        <v>3</v>
      </c>
      <c r="AG48" s="6">
        <f>SUMPRODUCT((C56:C65=X48)*(J56:J65=1))+SUMPRODUCT((E56:E65=X48)*(K56:K65=1))</f>
        <v>0</v>
      </c>
      <c r="AH48" s="6">
        <f>SUMPRODUCT((C56:C65=X48)*(J56:J65=0))+SUMPRODUCT((E56:E65=X48)*(K56:K65=0))</f>
        <v>1</v>
      </c>
      <c r="AI48" s="29">
        <f>RANK(AC48,AC48:AC52,0)</f>
        <v>2</v>
      </c>
      <c r="AJ48" s="6">
        <f>AD48-AE48</f>
        <v>5</v>
      </c>
    </row>
    <row r="49" spans="1:36">
      <c r="A49" s="1">
        <v>2</v>
      </c>
      <c r="B49" s="41" t="s">
        <v>154</v>
      </c>
      <c r="C49" s="5" t="str">
        <f>VLOOKUP(B49,'Teams + teamnaam'!$AA$2:$AD$53,3,FALSE)</f>
        <v>VV Grijpskerk</v>
      </c>
      <c r="M49" s="42" t="s">
        <v>94</v>
      </c>
      <c r="N49" s="5" t="str">
        <f>VLOOKUP(M49,'Teams + teamnaam'!$AA$2:$AD$53,3,FALSE)</f>
        <v>VEV'67</v>
      </c>
      <c r="X49" s="27" t="str">
        <f t="shared" ref="X49:X52" si="24">B49</f>
        <v>Lazio</v>
      </c>
      <c r="Y49" s="6">
        <f>J57</f>
        <v>0</v>
      </c>
      <c r="Z49" s="6">
        <f>K59</f>
        <v>0</v>
      </c>
      <c r="AA49" s="6">
        <f>K61</f>
        <v>0</v>
      </c>
      <c r="AB49" s="6">
        <f>J64</f>
        <v>0</v>
      </c>
      <c r="AC49" s="28">
        <f t="shared" ref="AC49:AC52" si="25">SUM(Y49:AB49)</f>
        <v>0</v>
      </c>
      <c r="AD49" s="6">
        <f>SUMIF(C56:C65,X49,F56:F65)+SUMIF(E56:E65,X49,H56:H65)</f>
        <v>1</v>
      </c>
      <c r="AE49" s="6">
        <f>SUMIF(C56:C65,X49,H56:H65)+SUMIF(E56:E65,X49,F56:F65)</f>
        <v>14</v>
      </c>
      <c r="AF49" s="6">
        <f>SUMPRODUCT((C56:C65=X49)*(J56:J65=3))+SUMPRODUCT((E56:E65=X49)*(K56:K65=3))</f>
        <v>0</v>
      </c>
      <c r="AG49" s="6">
        <f>SUMPRODUCT((C56:C65=X49)*(J56:J65=1))+SUMPRODUCT((E56:E65=X49)*(K56:K65=1))</f>
        <v>0</v>
      </c>
      <c r="AH49" s="6">
        <f>SUMPRODUCT((C56:C65=X49)*(J56:J65=0))+SUMPRODUCT((E56:E65=X49)*(K56:K65=0))</f>
        <v>4</v>
      </c>
      <c r="AI49" s="29">
        <f>RANK(AC49,AC48:AC52,0)</f>
        <v>5</v>
      </c>
      <c r="AJ49" s="6">
        <f t="shared" ref="AJ49:AJ52" si="26">AD49-AE49</f>
        <v>-13</v>
      </c>
    </row>
    <row r="50" spans="1:36">
      <c r="A50" s="1">
        <v>3</v>
      </c>
      <c r="B50" s="41" t="s">
        <v>112</v>
      </c>
      <c r="C50" s="5" t="str">
        <f>VLOOKUP(B50,'Teams + teamnaam'!$AA$2:$AD$53,3,FALSE)</f>
        <v>Grootegast</v>
      </c>
      <c r="M50" s="42" t="s">
        <v>119</v>
      </c>
      <c r="N50" s="5" t="str">
        <f>VLOOKUP(M50,'Teams + teamnaam'!$AA$2:$AD$53,3,FALSE)</f>
        <v>VV westerkwartier</v>
      </c>
      <c r="X50" s="27" t="str">
        <f t="shared" si="24"/>
        <v>Dortmund</v>
      </c>
      <c r="Y50" s="6">
        <f>J58</f>
        <v>3</v>
      </c>
      <c r="Z50" s="6">
        <f>J60</f>
        <v>3</v>
      </c>
      <c r="AA50" s="6">
        <f>K62</f>
        <v>3</v>
      </c>
      <c r="AB50" s="6">
        <f>K64</f>
        <v>3</v>
      </c>
      <c r="AC50" s="28">
        <f t="shared" si="25"/>
        <v>12</v>
      </c>
      <c r="AD50" s="6">
        <f>SUMIF(C56:C65,X50,F56:F65)+SUMIF(E56:E65,X50,H56:H65)</f>
        <v>17</v>
      </c>
      <c r="AE50" s="6">
        <f>SUMIF(C56:C65,X50,H56:H65)+SUMIF(E56:E65,X50,F56:F65)</f>
        <v>4</v>
      </c>
      <c r="AF50" s="6">
        <f>SUMPRODUCT((C56:C65=X50)*(J56:J65=3))+SUMPRODUCT((E56:E65=X50)*(K56:K65=3))</f>
        <v>4</v>
      </c>
      <c r="AG50" s="6">
        <f>SUMPRODUCT((C56:C65=X50)*(J56:J65=1))+SUMPRODUCT((E56:E65=X50)*(K56:K65=1))</f>
        <v>0</v>
      </c>
      <c r="AH50" s="6">
        <f>SUMPRODUCT((C56:C65=X50)*(J56:J65=0))+SUMPRODUCT((E56:E65=X50)*(K56:K65=0))</f>
        <v>0</v>
      </c>
      <c r="AI50" s="29">
        <f>RANK(AC50,AC48:AC52,0)</f>
        <v>1</v>
      </c>
      <c r="AJ50" s="6">
        <f t="shared" si="26"/>
        <v>13</v>
      </c>
    </row>
    <row r="51" spans="1:36">
      <c r="A51" s="1">
        <v>4</v>
      </c>
      <c r="B51" s="41" t="s">
        <v>155</v>
      </c>
      <c r="C51" s="5" t="str">
        <f>VLOOKUP(B51,'Teams + teamnaam'!$AA$2:$AD$53,3,FALSE)</f>
        <v>VV Niekerk</v>
      </c>
      <c r="M51" s="42" t="s">
        <v>155</v>
      </c>
      <c r="N51" s="5" t="str">
        <f>VLOOKUP(M51,'Teams + teamnaam'!$AA$2:$AD$53,3,FALSE)</f>
        <v>VV Niekerk</v>
      </c>
      <c r="P51" s="1" t="s">
        <v>27</v>
      </c>
      <c r="X51" s="27" t="str">
        <f t="shared" si="24"/>
        <v>AJAX</v>
      </c>
      <c r="Y51" s="6">
        <f>K57</f>
        <v>3</v>
      </c>
      <c r="Z51" s="6">
        <f>K60</f>
        <v>0</v>
      </c>
      <c r="AA51" s="6">
        <f>J63</f>
        <v>0</v>
      </c>
      <c r="AB51" s="6">
        <f>J65</f>
        <v>0</v>
      </c>
      <c r="AC51" s="28">
        <f t="shared" si="25"/>
        <v>3</v>
      </c>
      <c r="AD51" s="6">
        <f>SUMIF(C56:C65,X51,F56:F65)+SUMIF(E56:E65,X51,H56:H65)</f>
        <v>6</v>
      </c>
      <c r="AE51" s="6">
        <f>SUMIF(C56:C65,X51,H56:H65)+SUMIF(E56:E65,X51,F56:F65)</f>
        <v>12</v>
      </c>
      <c r="AF51" s="6">
        <f>SUMPRODUCT((C56:C65=X51)*(J56:J65=3))+SUMPRODUCT((E56:E65=X51)*(K56:K65=3))</f>
        <v>1</v>
      </c>
      <c r="AG51" s="6">
        <f>SUMPRODUCT((C56:C65=X51)*(J56:J65=1))+SUMPRODUCT((E56:E65=X51)*(K56:K65=1))</f>
        <v>0</v>
      </c>
      <c r="AH51" s="6">
        <f>SUMPRODUCT((C56:C65=X51)*(J56:J65=0))+SUMPRODUCT((E56:E65=X51)*(K56:K65=0))</f>
        <v>3</v>
      </c>
      <c r="AI51" s="29">
        <f>RANK(AC51,AC48:AC52,0)</f>
        <v>4</v>
      </c>
      <c r="AJ51" s="6">
        <f t="shared" si="26"/>
        <v>-6</v>
      </c>
    </row>
    <row r="52" spans="1:36">
      <c r="A52" s="1">
        <v>5</v>
      </c>
      <c r="B52" s="41" t="s">
        <v>119</v>
      </c>
      <c r="C52" s="5" t="str">
        <f>VLOOKUP(B52,'Teams + teamnaam'!$AA$2:$AD$53,3,FALSE)</f>
        <v>VV westerkwartier</v>
      </c>
      <c r="M52" s="42" t="s">
        <v>489</v>
      </c>
      <c r="X52" s="27" t="str">
        <f t="shared" si="24"/>
        <v>PSG</v>
      </c>
      <c r="Y52" s="6">
        <f>K56</f>
        <v>0</v>
      </c>
      <c r="Z52" s="6">
        <f>J59</f>
        <v>3</v>
      </c>
      <c r="AA52" s="6">
        <f>J62</f>
        <v>0</v>
      </c>
      <c r="AB52" s="6">
        <f>K65</f>
        <v>3</v>
      </c>
      <c r="AC52" s="28">
        <f t="shared" si="25"/>
        <v>6</v>
      </c>
      <c r="AD52" s="6">
        <f>SUMIF(C56:C65,X52,F56:F65)+SUMIF(E56:E65,X52,H56:H65)</f>
        <v>7</v>
      </c>
      <c r="AE52" s="6">
        <f>SUMIF(C56:C65,X52,H56:H65)+SUMIF(E56:E65,X52,F56:F65)</f>
        <v>6</v>
      </c>
      <c r="AF52" s="6">
        <f>SUMPRODUCT((C56:C65=X52)*(J56:J65=3))+SUMPRODUCT((E56:E65=X52)*(K56:K65=3))</f>
        <v>2</v>
      </c>
      <c r="AG52" s="6">
        <f>SUMPRODUCT((C56:C65=X52)*(J56:J65=1))+SUMPRODUCT((E56:E65=X52)*(K56:K65=1))</f>
        <v>0</v>
      </c>
      <c r="AH52" s="6">
        <f>SUMPRODUCT((C56:C65=X52)*(J56:J65=0))+SUMPRODUCT((E56:E65=X52)*(K56:K65=0))</f>
        <v>2</v>
      </c>
      <c r="AI52" s="29">
        <f>RANK(AC52,AC48:AC52,0)</f>
        <v>3</v>
      </c>
      <c r="AJ52" s="6">
        <f t="shared" si="26"/>
        <v>1</v>
      </c>
    </row>
    <row r="53" spans="1:36">
      <c r="T53" s="39"/>
      <c r="U53" s="39"/>
      <c r="V53" s="39"/>
      <c r="X53" s="31"/>
      <c r="Y53" s="32"/>
      <c r="Z53" s="32"/>
      <c r="AA53" s="32"/>
      <c r="AB53" s="32"/>
      <c r="AC53" s="32"/>
      <c r="AD53" s="32"/>
      <c r="AE53" s="32"/>
      <c r="AF53" s="31"/>
      <c r="AG53" s="31"/>
      <c r="AH53" s="31"/>
    </row>
    <row r="54" spans="1:36">
      <c r="B54" s="2" t="s">
        <v>439</v>
      </c>
      <c r="M54" s="2" t="s">
        <v>648</v>
      </c>
      <c r="O54" s="107"/>
      <c r="P54" s="2" t="s">
        <v>334</v>
      </c>
      <c r="R54" s="40"/>
      <c r="X54" s="31"/>
      <c r="Y54" s="32"/>
      <c r="Z54" s="32"/>
      <c r="AA54" s="32"/>
      <c r="AB54" s="32"/>
      <c r="AC54" s="32"/>
      <c r="AD54" s="32"/>
      <c r="AE54" s="32"/>
      <c r="AF54" s="31"/>
      <c r="AG54" s="31"/>
      <c r="AH54" s="31"/>
    </row>
    <row r="55" spans="1:36">
      <c r="B55" s="8"/>
      <c r="C55" s="8"/>
      <c r="D55" s="38"/>
      <c r="E55" s="8"/>
      <c r="F55" s="249" t="s">
        <v>5</v>
      </c>
      <c r="G55" s="171"/>
      <c r="H55" s="171"/>
      <c r="I55" s="8"/>
      <c r="J55" s="250" t="s">
        <v>4</v>
      </c>
      <c r="K55" s="249"/>
      <c r="M55" s="8"/>
      <c r="N55" s="8"/>
      <c r="O55" s="38"/>
      <c r="P55" s="8"/>
      <c r="Q55" s="249" t="s">
        <v>5</v>
      </c>
      <c r="R55" s="171"/>
      <c r="S55" s="171"/>
      <c r="T55" s="8"/>
      <c r="U55" s="250" t="s">
        <v>4</v>
      </c>
      <c r="V55" s="249"/>
      <c r="X55" s="35" t="s">
        <v>88</v>
      </c>
      <c r="Y55" s="32"/>
      <c r="Z55" s="32"/>
      <c r="AA55" s="32"/>
      <c r="AB55" s="32"/>
      <c r="AC55" s="32"/>
      <c r="AD55" s="32"/>
      <c r="AE55" s="32"/>
      <c r="AF55" s="31"/>
      <c r="AG55" s="33"/>
      <c r="AH55" s="31"/>
    </row>
    <row r="56" spans="1:36">
      <c r="B56" s="16" t="s">
        <v>440</v>
      </c>
      <c r="C56" s="11" t="str">
        <f>B48</f>
        <v>Manchester United</v>
      </c>
      <c r="D56" s="12" t="s">
        <v>7</v>
      </c>
      <c r="E56" s="13" t="str">
        <f>B52</f>
        <v>PSG</v>
      </c>
      <c r="F56" s="14">
        <v>2</v>
      </c>
      <c r="G56" s="12" t="s">
        <v>7</v>
      </c>
      <c r="H56" s="14">
        <v>0</v>
      </c>
      <c r="I56" s="12"/>
      <c r="J56" s="6">
        <f>IF(F56="","",IF(F56&gt;H56,3,IF(F56=H56,1,0)))</f>
        <v>3</v>
      </c>
      <c r="K56" s="6">
        <f>IF(H56="","",IF(H56&gt;F56,3,IF(H56=F56,1,0)))</f>
        <v>0</v>
      </c>
      <c r="M56" s="16" t="s">
        <v>424</v>
      </c>
      <c r="N56" s="11" t="str">
        <f>M48</f>
        <v>Juventus-opende</v>
      </c>
      <c r="O56" s="12" t="s">
        <v>7</v>
      </c>
      <c r="P56" s="13" t="str">
        <f>M52</f>
        <v>Nr: 1 poule C-D</v>
      </c>
      <c r="Q56" s="14"/>
      <c r="R56" s="12" t="s">
        <v>7</v>
      </c>
      <c r="S56" s="14"/>
      <c r="T56" s="12"/>
      <c r="U56" s="6" t="str">
        <f>IF(Q56="","",IF(Q56&gt;S56,3,IF(Q56=S56,1,0)))</f>
        <v/>
      </c>
      <c r="V56" s="6" t="str">
        <f>IF(S56="","",IF(S56&gt;Q56,3,IF(S56=Q56,1,0)))</f>
        <v/>
      </c>
      <c r="X56" s="31"/>
      <c r="Y56" s="34"/>
      <c r="Z56" s="34"/>
      <c r="AA56" s="34"/>
      <c r="AB56" s="34"/>
      <c r="AC56" s="34"/>
      <c r="AD56" s="34"/>
      <c r="AE56" s="34"/>
      <c r="AF56" s="34"/>
      <c r="AG56" s="34"/>
      <c r="AH56" s="34"/>
    </row>
    <row r="57" spans="1:36">
      <c r="B57" s="16" t="s">
        <v>441</v>
      </c>
      <c r="C57" s="11" t="str">
        <f>B49</f>
        <v>Lazio</v>
      </c>
      <c r="D57" s="12" t="s">
        <v>7</v>
      </c>
      <c r="E57" s="13" t="str">
        <f>B51</f>
        <v>AJAX</v>
      </c>
      <c r="F57" s="14">
        <v>0</v>
      </c>
      <c r="G57" s="12" t="s">
        <v>7</v>
      </c>
      <c r="H57" s="14">
        <v>3</v>
      </c>
      <c r="I57" s="12"/>
      <c r="J57" s="6">
        <f t="shared" ref="J57:J61" si="27">IF(F57="","",IF(F57&gt;H57,3,IF(F57=H57,1,0)))</f>
        <v>0</v>
      </c>
      <c r="K57" s="6">
        <f t="shared" ref="K57:K61" si="28">IF(H57="","",IF(H57&gt;F57,3,IF(H57=F57,1,0)))</f>
        <v>3</v>
      </c>
      <c r="M57" s="16" t="s">
        <v>425</v>
      </c>
      <c r="N57" s="11" t="str">
        <f>M49</f>
        <v>Manchester United</v>
      </c>
      <c r="O57" s="12" t="s">
        <v>7</v>
      </c>
      <c r="P57" s="13" t="str">
        <f>M51</f>
        <v>AJAX</v>
      </c>
      <c r="Q57" s="14"/>
      <c r="R57" s="12" t="s">
        <v>7</v>
      </c>
      <c r="S57" s="14"/>
      <c r="T57" s="12"/>
      <c r="U57" s="6" t="str">
        <f t="shared" ref="U57:U61" si="29">IF(Q57="","",IF(Q57&gt;S57,3,IF(Q57=S57,1,0)))</f>
        <v/>
      </c>
      <c r="V57" s="6" t="str">
        <f t="shared" ref="V57:V61" si="30">IF(S57="","",IF(S57&gt;Q57,3,IF(S57=Q57,1,0)))</f>
        <v/>
      </c>
      <c r="X57" s="37" t="str">
        <f>M46</f>
        <v>Poule C-CC</v>
      </c>
      <c r="Y57" s="36" t="s">
        <v>79</v>
      </c>
      <c r="Z57" s="36" t="s">
        <v>80</v>
      </c>
      <c r="AA57" s="36" t="s">
        <v>81</v>
      </c>
      <c r="AB57" s="36" t="s">
        <v>87</v>
      </c>
      <c r="AC57" s="36" t="s">
        <v>4</v>
      </c>
      <c r="AD57" s="36" t="s">
        <v>82</v>
      </c>
      <c r="AE57" s="36" t="s">
        <v>83</v>
      </c>
      <c r="AF57" s="36" t="s">
        <v>84</v>
      </c>
      <c r="AG57" s="36" t="s">
        <v>85</v>
      </c>
      <c r="AH57" s="36" t="s">
        <v>86</v>
      </c>
      <c r="AI57" s="36" t="s">
        <v>5</v>
      </c>
      <c r="AJ57" s="36" t="s">
        <v>127</v>
      </c>
    </row>
    <row r="58" spans="1:36">
      <c r="B58" s="16" t="s">
        <v>419</v>
      </c>
      <c r="C58" s="11" t="str">
        <f>B50</f>
        <v>Dortmund</v>
      </c>
      <c r="D58" s="12" t="s">
        <v>7</v>
      </c>
      <c r="E58" s="13" t="str">
        <f>B48</f>
        <v>Manchester United</v>
      </c>
      <c r="F58" s="14">
        <v>1</v>
      </c>
      <c r="G58" s="17" t="s">
        <v>7</v>
      </c>
      <c r="H58" s="14">
        <v>0</v>
      </c>
      <c r="I58" s="12"/>
      <c r="J58" s="6">
        <f t="shared" si="27"/>
        <v>3</v>
      </c>
      <c r="K58" s="6">
        <f t="shared" si="28"/>
        <v>0</v>
      </c>
      <c r="M58" s="16" t="s">
        <v>426</v>
      </c>
      <c r="N58" s="11" t="str">
        <f>M50</f>
        <v>PSG</v>
      </c>
      <c r="O58" s="12" t="s">
        <v>7</v>
      </c>
      <c r="P58" s="13" t="str">
        <f>M48</f>
        <v>Juventus-opende</v>
      </c>
      <c r="Q58" s="14"/>
      <c r="R58" s="17" t="s">
        <v>7</v>
      </c>
      <c r="S58" s="14"/>
      <c r="T58" s="12"/>
      <c r="U58" s="6" t="str">
        <f t="shared" si="29"/>
        <v/>
      </c>
      <c r="V58" s="6" t="str">
        <f t="shared" si="30"/>
        <v/>
      </c>
      <c r="X58" s="27" t="str">
        <f>M48</f>
        <v>Juventus-opende</v>
      </c>
      <c r="Y58" s="6" t="str">
        <f>U56</f>
        <v/>
      </c>
      <c r="Z58" s="6" t="str">
        <f>V58</f>
        <v/>
      </c>
      <c r="AA58" s="6" t="str">
        <f>U61</f>
        <v/>
      </c>
      <c r="AB58" s="6" t="str">
        <f>V63</f>
        <v/>
      </c>
      <c r="AC58" s="28">
        <f>SUM(Y58:AB58)</f>
        <v>0</v>
      </c>
      <c r="AD58" s="6">
        <f>SUMIF(N56:N65,X58,Q56:Q65)+SUMIF(P56:P65,X58,S56:S65)</f>
        <v>0</v>
      </c>
      <c r="AE58" s="6">
        <f>SUMIF(N56:N65,X58,S56:S65)+SUMIF(P56:P65,X58,Q56:Q65)</f>
        <v>0</v>
      </c>
      <c r="AF58" s="6">
        <f>SUMPRODUCT((N56:N65=X58)*(U56:U65=3))+SUMPRODUCT((P56:P65=X58)*(V56:V65=3))</f>
        <v>0</v>
      </c>
      <c r="AG58" s="6">
        <f>SUMPRODUCT((N56:N65=X58)*(U56:U65=1))+SUMPRODUCT((P56:P65=X58)*(V56:V65=1))</f>
        <v>0</v>
      </c>
      <c r="AH58" s="6">
        <f>SUMPRODUCT((N56:N65=X58)*(U56:U65=0))+SUMPRODUCT((P56:P65=X58)*(V56:V65=0))</f>
        <v>0</v>
      </c>
      <c r="AI58" s="29">
        <f>RANK(AC58,AC58:AC62,0)</f>
        <v>1</v>
      </c>
      <c r="AJ58" s="6">
        <f>AD58-AE58</f>
        <v>0</v>
      </c>
    </row>
    <row r="59" spans="1:36">
      <c r="B59" s="16" t="s">
        <v>420</v>
      </c>
      <c r="C59" s="11" t="str">
        <f>B52</f>
        <v>PSG</v>
      </c>
      <c r="D59" s="12" t="s">
        <v>7</v>
      </c>
      <c r="E59" s="13" t="str">
        <f>B49</f>
        <v>Lazio</v>
      </c>
      <c r="F59" s="14">
        <v>2</v>
      </c>
      <c r="G59" s="12" t="s">
        <v>7</v>
      </c>
      <c r="H59" s="14">
        <v>0</v>
      </c>
      <c r="I59" s="12"/>
      <c r="J59" s="6">
        <f t="shared" si="27"/>
        <v>3</v>
      </c>
      <c r="K59" s="6">
        <f t="shared" si="28"/>
        <v>0</v>
      </c>
      <c r="M59" s="16" t="s">
        <v>427</v>
      </c>
      <c r="N59" s="11" t="str">
        <f>M52</f>
        <v>Nr: 1 poule C-D</v>
      </c>
      <c r="O59" s="12" t="s">
        <v>7</v>
      </c>
      <c r="P59" s="13" t="str">
        <f>M49</f>
        <v>Manchester United</v>
      </c>
      <c r="Q59" s="14"/>
      <c r="R59" s="12" t="s">
        <v>7</v>
      </c>
      <c r="S59" s="14"/>
      <c r="T59" s="12"/>
      <c r="U59" s="6" t="str">
        <f t="shared" si="29"/>
        <v/>
      </c>
      <c r="V59" s="6" t="str">
        <f t="shared" si="30"/>
        <v/>
      </c>
      <c r="X59" s="27" t="str">
        <f t="shared" ref="X59:X62" si="31">M49</f>
        <v>Manchester United</v>
      </c>
      <c r="Y59" s="6" t="str">
        <f>U57</f>
        <v/>
      </c>
      <c r="Z59" s="6" t="str">
        <f>V59</f>
        <v/>
      </c>
      <c r="AA59" s="6" t="str">
        <f>V61</f>
        <v/>
      </c>
      <c r="AB59" s="6" t="str">
        <f>U64</f>
        <v/>
      </c>
      <c r="AC59" s="28">
        <f t="shared" ref="AC59:AC62" si="32">SUM(Y59:AB59)</f>
        <v>0</v>
      </c>
      <c r="AD59" s="6">
        <f>SUMIF(N56:N65,X59,Q56:Q65)+SUMIF(P56:P65,X59,S56:S65)</f>
        <v>0</v>
      </c>
      <c r="AE59" s="6">
        <f>SUMIF(N56:N65,X59,S56:S65)+SUMIF(P56:P65,X59,Q56:Q65)</f>
        <v>0</v>
      </c>
      <c r="AF59" s="6">
        <f>SUMPRODUCT((N56:N65=X59)*(U56:U65=3))+SUMPRODUCT((P56:P65=X59)*(V56:V65=3))</f>
        <v>0</v>
      </c>
      <c r="AG59" s="6">
        <f>SUMPRODUCT((N56:N65=X59)*(U56:U65=1))+SUMPRODUCT((P56:P65=X59)*(V56:V65=1))</f>
        <v>0</v>
      </c>
      <c r="AH59" s="6">
        <f>SUMPRODUCT((N56:N65=X59)*(U56:U65=0))+SUMPRODUCT((P56:P65=X59)*(V56:V65=0))</f>
        <v>0</v>
      </c>
      <c r="AI59" s="29">
        <f>RANK(AC59,AC58:AC62,0)</f>
        <v>1</v>
      </c>
      <c r="AJ59" s="6">
        <f t="shared" ref="AJ59:AJ62" si="33">AD59-AE59</f>
        <v>0</v>
      </c>
    </row>
    <row r="60" spans="1:36">
      <c r="B60" s="16" t="s">
        <v>421</v>
      </c>
      <c r="C60" s="11" t="str">
        <f>B50</f>
        <v>Dortmund</v>
      </c>
      <c r="D60" s="12" t="s">
        <v>7</v>
      </c>
      <c r="E60" s="13" t="str">
        <f>B51</f>
        <v>AJAX</v>
      </c>
      <c r="F60" s="14">
        <v>6</v>
      </c>
      <c r="G60" s="12" t="s">
        <v>7</v>
      </c>
      <c r="H60" s="14">
        <v>2</v>
      </c>
      <c r="I60" s="12"/>
      <c r="J60" s="6">
        <f t="shared" si="27"/>
        <v>3</v>
      </c>
      <c r="K60" s="6">
        <f t="shared" si="28"/>
        <v>0</v>
      </c>
      <c r="M60" s="16" t="s">
        <v>442</v>
      </c>
      <c r="N60" s="11" t="str">
        <f>M50</f>
        <v>PSG</v>
      </c>
      <c r="O60" s="12" t="s">
        <v>7</v>
      </c>
      <c r="P60" s="13" t="str">
        <f>M51</f>
        <v>AJAX</v>
      </c>
      <c r="Q60" s="14"/>
      <c r="R60" s="12" t="s">
        <v>7</v>
      </c>
      <c r="S60" s="14"/>
      <c r="T60" s="12"/>
      <c r="U60" s="6" t="str">
        <f t="shared" si="29"/>
        <v/>
      </c>
      <c r="V60" s="6" t="str">
        <f t="shared" si="30"/>
        <v/>
      </c>
      <c r="X60" s="27" t="str">
        <f t="shared" si="31"/>
        <v>PSG</v>
      </c>
      <c r="Y60" s="6" t="str">
        <f>U58</f>
        <v/>
      </c>
      <c r="Z60" s="6" t="str">
        <f>U60</f>
        <v/>
      </c>
      <c r="AA60" s="6" t="str">
        <f>V62</f>
        <v/>
      </c>
      <c r="AB60" s="6" t="str">
        <f>V64</f>
        <v/>
      </c>
      <c r="AC60" s="28">
        <f t="shared" si="32"/>
        <v>0</v>
      </c>
      <c r="AD60" s="6">
        <f>SUMIF(N56:N65,X60,Q56:Q65)+SUMIF(P56:P65,X60,S56:S65)</f>
        <v>0</v>
      </c>
      <c r="AE60" s="6">
        <f>SUMIF(N56:N65,X60,S56:S65)+SUMIF(P56:P65,X60,Q56:Q65)</f>
        <v>0</v>
      </c>
      <c r="AF60" s="6">
        <f>SUMPRODUCT((N56:N65=X60)*(U56:U65=3))+SUMPRODUCT((P56:P65=X60)*(V56:V65=3))</f>
        <v>0</v>
      </c>
      <c r="AG60" s="6">
        <f>SUMPRODUCT((N56:N65=X60)*(U56:U65=1))+SUMPRODUCT((P56:P65=X60)*(V56:V65=1))</f>
        <v>0</v>
      </c>
      <c r="AH60" s="6">
        <f>SUMPRODUCT((N56:N65=X60)*(U56:U65=0))+SUMPRODUCT((P56:P65=X60)*(V56:V65=0))</f>
        <v>0</v>
      </c>
      <c r="AI60" s="29">
        <f>RANK(AC60,AC58:AC62,0)</f>
        <v>1</v>
      </c>
      <c r="AJ60" s="6">
        <f t="shared" si="33"/>
        <v>0</v>
      </c>
    </row>
    <row r="61" spans="1:36">
      <c r="B61" s="16" t="s">
        <v>418</v>
      </c>
      <c r="C61" s="11" t="str">
        <f>B48</f>
        <v>Manchester United</v>
      </c>
      <c r="D61" s="12" t="s">
        <v>7</v>
      </c>
      <c r="E61" s="13" t="str">
        <f>B49</f>
        <v>Lazio</v>
      </c>
      <c r="F61" s="14">
        <v>2</v>
      </c>
      <c r="G61" s="12" t="s">
        <v>7</v>
      </c>
      <c r="H61" s="14">
        <v>0</v>
      </c>
      <c r="I61" s="12"/>
      <c r="J61" s="6">
        <f t="shared" si="27"/>
        <v>3</v>
      </c>
      <c r="K61" s="6">
        <f t="shared" si="28"/>
        <v>0</v>
      </c>
      <c r="M61" s="16" t="s">
        <v>443</v>
      </c>
      <c r="N61" s="11" t="str">
        <f>M48</f>
        <v>Juventus-opende</v>
      </c>
      <c r="O61" s="12" t="s">
        <v>7</v>
      </c>
      <c r="P61" s="13" t="str">
        <f>M49</f>
        <v>Manchester United</v>
      </c>
      <c r="Q61" s="14"/>
      <c r="R61" s="12" t="s">
        <v>7</v>
      </c>
      <c r="S61" s="14"/>
      <c r="T61" s="12"/>
      <c r="U61" s="6" t="str">
        <f t="shared" si="29"/>
        <v/>
      </c>
      <c r="V61" s="6" t="str">
        <f t="shared" si="30"/>
        <v/>
      </c>
      <c r="X61" s="27" t="str">
        <f t="shared" si="31"/>
        <v>AJAX</v>
      </c>
      <c r="Y61" s="6" t="str">
        <f>V57</f>
        <v/>
      </c>
      <c r="Z61" s="6" t="str">
        <f>V60</f>
        <v/>
      </c>
      <c r="AA61" s="6" t="str">
        <f>U63</f>
        <v/>
      </c>
      <c r="AB61" s="6" t="str">
        <f>U65</f>
        <v/>
      </c>
      <c r="AC61" s="28">
        <f t="shared" si="32"/>
        <v>0</v>
      </c>
      <c r="AD61" s="6">
        <f>SUMIF(N56:N65,X61,Q56:Q65)+SUMIF(P56:P65,X61,S56:S65)</f>
        <v>0</v>
      </c>
      <c r="AE61" s="6">
        <f>SUMIF(N56:N65,X61,S56:S65)+SUMIF(P56:P65,X61,Q56:Q65)</f>
        <v>0</v>
      </c>
      <c r="AF61" s="6">
        <f>SUMPRODUCT((N56:N65=X61)*(U56:U65=3))+SUMPRODUCT((P56:P65=X61)*(V56:V65=3))</f>
        <v>0</v>
      </c>
      <c r="AG61" s="6">
        <f>SUMPRODUCT((N56:N65=X61)*(U56:U65=1))+SUMPRODUCT((P56:P65=X61)*(V56:V65=1))</f>
        <v>0</v>
      </c>
      <c r="AH61" s="6">
        <f>SUMPRODUCT((N56:N65=X61)*(U56:U65=0))+SUMPRODUCT((P56:P65=X61)*(V56:V65=0))</f>
        <v>0</v>
      </c>
      <c r="AI61" s="29">
        <f>RANK(AC61,AC58:AC62,0)</f>
        <v>1</v>
      </c>
      <c r="AJ61" s="6">
        <f t="shared" si="33"/>
        <v>0</v>
      </c>
    </row>
    <row r="62" spans="1:36">
      <c r="B62" s="16" t="s">
        <v>393</v>
      </c>
      <c r="C62" s="11" t="str">
        <f>B52</f>
        <v>PSG</v>
      </c>
      <c r="D62" s="12" t="s">
        <v>7</v>
      </c>
      <c r="E62" s="13" t="str">
        <f>B50</f>
        <v>Dortmund</v>
      </c>
      <c r="F62" s="14">
        <v>1</v>
      </c>
      <c r="G62" s="12" t="s">
        <v>7</v>
      </c>
      <c r="H62" s="14">
        <v>3</v>
      </c>
      <c r="I62" s="12"/>
      <c r="J62" s="6">
        <f>IF(F62="","",IF(F62&gt;H62,3,IF(F62=H62,1,0)))</f>
        <v>0</v>
      </c>
      <c r="K62" s="6">
        <f>IF(H62="","",IF(H62&gt;F62,3,IF(H62=F62,1,0)))</f>
        <v>3</v>
      </c>
      <c r="M62" s="16" t="s">
        <v>444</v>
      </c>
      <c r="N62" s="11" t="str">
        <f>M52</f>
        <v>Nr: 1 poule C-D</v>
      </c>
      <c r="O62" s="12" t="s">
        <v>7</v>
      </c>
      <c r="P62" s="13" t="str">
        <f>M50</f>
        <v>PSG</v>
      </c>
      <c r="Q62" s="14"/>
      <c r="R62" s="12" t="s">
        <v>7</v>
      </c>
      <c r="S62" s="14"/>
      <c r="T62" s="12"/>
      <c r="U62" s="6" t="str">
        <f>IF(Q62="","",IF(Q62&gt;S62,3,IF(Q62=S62,1,0)))</f>
        <v/>
      </c>
      <c r="V62" s="6" t="str">
        <f>IF(S62="","",IF(S62&gt;Q62,3,IF(S62=Q62,1,0)))</f>
        <v/>
      </c>
      <c r="X62" s="27" t="str">
        <f t="shared" si="31"/>
        <v>Nr: 1 poule C-D</v>
      </c>
      <c r="Y62" s="6" t="str">
        <f>V56</f>
        <v/>
      </c>
      <c r="Z62" s="6" t="str">
        <f>U59</f>
        <v/>
      </c>
      <c r="AA62" s="6" t="str">
        <f>U62</f>
        <v/>
      </c>
      <c r="AB62" s="6" t="str">
        <f>V65</f>
        <v/>
      </c>
      <c r="AC62" s="28">
        <f t="shared" si="32"/>
        <v>0</v>
      </c>
      <c r="AD62" s="6">
        <f>SUMIF(N56:N65,X62,Q56:Q65)+SUMIF(P56:P65,X62,S56:S65)</f>
        <v>0</v>
      </c>
      <c r="AE62" s="6">
        <f>SUMIF(N56:N65,X62,S56:S65)+SUMIF(P56:P65,X62,Q56:Q65)</f>
        <v>0</v>
      </c>
      <c r="AF62" s="6">
        <f>SUMPRODUCT((N56:N65=X62)*(U56:U65=3))+SUMPRODUCT((P56:P65=X62)*(V56:V65=3))</f>
        <v>0</v>
      </c>
      <c r="AG62" s="6">
        <f>SUMPRODUCT((N56:N65=X62)*(U56:U65=1))+SUMPRODUCT((P56:P65=X62)*(V56:V65=1))</f>
        <v>0</v>
      </c>
      <c r="AH62" s="6">
        <f>SUMPRODUCT((N56:N65=X62)*(U56:U65=0))+SUMPRODUCT((P56:P65=X62)*(V56:V65=0))</f>
        <v>0</v>
      </c>
      <c r="AI62" s="29">
        <f>RANK(AC62,AC58:AC62,0)</f>
        <v>1</v>
      </c>
      <c r="AJ62" s="6">
        <f t="shared" si="33"/>
        <v>0</v>
      </c>
    </row>
    <row r="63" spans="1:36">
      <c r="B63" s="16" t="s">
        <v>394</v>
      </c>
      <c r="C63" s="11" t="str">
        <f>B51</f>
        <v>AJAX</v>
      </c>
      <c r="D63" s="12" t="s">
        <v>7</v>
      </c>
      <c r="E63" s="13" t="str">
        <f>B48</f>
        <v>Manchester United</v>
      </c>
      <c r="F63" s="14">
        <v>0</v>
      </c>
      <c r="G63" s="12" t="s">
        <v>7</v>
      </c>
      <c r="H63" s="14">
        <v>2</v>
      </c>
      <c r="I63" s="12"/>
      <c r="J63" s="6">
        <f t="shared" ref="J63:J65" si="34">IF(F63="","",IF(F63&gt;H63,3,IF(F63=H63,1,0)))</f>
        <v>0</v>
      </c>
      <c r="K63" s="6">
        <f t="shared" ref="K63:K65" si="35">IF(H63="","",IF(H63&gt;F63,3,IF(H63=F63,1,0)))</f>
        <v>3</v>
      </c>
      <c r="M63" s="16" t="s">
        <v>445</v>
      </c>
      <c r="N63" s="11" t="str">
        <f>M51</f>
        <v>AJAX</v>
      </c>
      <c r="O63" s="12" t="s">
        <v>7</v>
      </c>
      <c r="P63" s="13" t="str">
        <f>M48</f>
        <v>Juventus-opende</v>
      </c>
      <c r="Q63" s="14"/>
      <c r="R63" s="12" t="s">
        <v>7</v>
      </c>
      <c r="S63" s="14"/>
      <c r="T63" s="12"/>
      <c r="U63" s="6" t="str">
        <f t="shared" ref="U63:U65" si="36">IF(Q63="","",IF(Q63&gt;S63,3,IF(Q63=S63,1,0)))</f>
        <v/>
      </c>
      <c r="V63" s="6" t="str">
        <f t="shared" ref="V63:V65" si="37">IF(S63="","",IF(S63&gt;Q63,3,IF(S63=Q63,1,0)))</f>
        <v/>
      </c>
    </row>
    <row r="64" spans="1:36">
      <c r="B64" s="16" t="s">
        <v>395</v>
      </c>
      <c r="C64" s="11" t="str">
        <f>B49</f>
        <v>Lazio</v>
      </c>
      <c r="D64" s="12" t="s">
        <v>7</v>
      </c>
      <c r="E64" s="13" t="str">
        <f>B50</f>
        <v>Dortmund</v>
      </c>
      <c r="F64" s="14">
        <v>1</v>
      </c>
      <c r="G64" s="12" t="s">
        <v>7</v>
      </c>
      <c r="H64" s="14">
        <v>7</v>
      </c>
      <c r="I64" s="12"/>
      <c r="J64" s="6">
        <f t="shared" si="34"/>
        <v>0</v>
      </c>
      <c r="K64" s="6">
        <f t="shared" si="35"/>
        <v>3</v>
      </c>
      <c r="M64" s="16" t="s">
        <v>429</v>
      </c>
      <c r="N64" s="11" t="str">
        <f>M49</f>
        <v>Manchester United</v>
      </c>
      <c r="O64" s="12" t="s">
        <v>7</v>
      </c>
      <c r="P64" s="13" t="str">
        <f>M50</f>
        <v>PSG</v>
      </c>
      <c r="Q64" s="14"/>
      <c r="R64" s="12" t="s">
        <v>7</v>
      </c>
      <c r="S64" s="14"/>
      <c r="T64" s="12"/>
      <c r="U64" s="6" t="str">
        <f t="shared" si="36"/>
        <v/>
      </c>
      <c r="V64" s="6" t="str">
        <f t="shared" si="37"/>
        <v/>
      </c>
    </row>
    <row r="65" spans="1:36">
      <c r="B65" s="16" t="s">
        <v>400</v>
      </c>
      <c r="C65" s="11" t="str">
        <f>B51</f>
        <v>AJAX</v>
      </c>
      <c r="D65" s="12" t="s">
        <v>7</v>
      </c>
      <c r="E65" s="13" t="str">
        <f>B52</f>
        <v>PSG</v>
      </c>
      <c r="F65" s="14">
        <v>1</v>
      </c>
      <c r="G65" s="12" t="s">
        <v>7</v>
      </c>
      <c r="H65" s="14">
        <v>4</v>
      </c>
      <c r="I65" s="12"/>
      <c r="J65" s="6">
        <f t="shared" si="34"/>
        <v>0</v>
      </c>
      <c r="K65" s="6">
        <f t="shared" si="35"/>
        <v>3</v>
      </c>
      <c r="M65" s="16" t="s">
        <v>430</v>
      </c>
      <c r="N65" s="11" t="str">
        <f>M51</f>
        <v>AJAX</v>
      </c>
      <c r="O65" s="12" t="s">
        <v>7</v>
      </c>
      <c r="P65" s="13" t="str">
        <f>M52</f>
        <v>Nr: 1 poule C-D</v>
      </c>
      <c r="Q65" s="14"/>
      <c r="R65" s="12" t="s">
        <v>7</v>
      </c>
      <c r="S65" s="14"/>
      <c r="T65" s="12"/>
      <c r="U65" s="6" t="str">
        <f t="shared" si="36"/>
        <v/>
      </c>
      <c r="V65" s="6" t="str">
        <f t="shared" si="37"/>
        <v/>
      </c>
    </row>
    <row r="67" spans="1:36">
      <c r="X67" s="35" t="s">
        <v>88</v>
      </c>
    </row>
    <row r="68" spans="1:36">
      <c r="B68" s="2" t="s">
        <v>73</v>
      </c>
      <c r="M68" s="2" t="s">
        <v>74</v>
      </c>
      <c r="N68" s="26" t="s">
        <v>27</v>
      </c>
    </row>
    <row r="69" spans="1:36">
      <c r="X69" s="37" t="str">
        <f>B68</f>
        <v>Poule C-D</v>
      </c>
      <c r="Y69" s="36" t="s">
        <v>79</v>
      </c>
      <c r="Z69" s="36" t="s">
        <v>80</v>
      </c>
      <c r="AA69" s="36" t="s">
        <v>81</v>
      </c>
      <c r="AB69" s="36" t="s">
        <v>87</v>
      </c>
      <c r="AC69" s="36" t="s">
        <v>4</v>
      </c>
      <c r="AD69" s="36" t="s">
        <v>82</v>
      </c>
      <c r="AE69" s="36" t="s">
        <v>83</v>
      </c>
      <c r="AF69" s="36" t="s">
        <v>84</v>
      </c>
      <c r="AG69" s="36" t="s">
        <v>85</v>
      </c>
      <c r="AH69" s="36" t="s">
        <v>86</v>
      </c>
      <c r="AI69" s="36" t="s">
        <v>5</v>
      </c>
      <c r="AJ69" s="36" t="s">
        <v>127</v>
      </c>
    </row>
    <row r="70" spans="1:36">
      <c r="A70" s="1">
        <v>1</v>
      </c>
      <c r="B70" s="41" t="s">
        <v>159</v>
      </c>
      <c r="C70" s="5" t="str">
        <f>VLOOKUP(B70,'Teams + teamnaam'!$AA$2:$AD$53,3,FALSE)</f>
        <v>VEV'67</v>
      </c>
      <c r="D70" s="40" t="s">
        <v>27</v>
      </c>
      <c r="M70" s="42" t="s">
        <v>154</v>
      </c>
      <c r="N70" s="5" t="str">
        <f>VLOOKUP(M70,'Teams + teamnaam'!$AA$2:$AD$53,3,FALSE)</f>
        <v>VV Grijpskerk</v>
      </c>
      <c r="O70" s="40" t="s">
        <v>27</v>
      </c>
      <c r="X70" s="27" t="str">
        <f>B70</f>
        <v>Tottenham</v>
      </c>
      <c r="Y70" s="6" t="str">
        <f>J78</f>
        <v/>
      </c>
      <c r="Z70" s="6" t="str">
        <f>K80</f>
        <v/>
      </c>
      <c r="AA70" s="6" t="str">
        <f>J83</f>
        <v/>
      </c>
      <c r="AB70" s="6" t="str">
        <f>K85</f>
        <v/>
      </c>
      <c r="AC70" s="28">
        <f>SUM(Y70:AB70)</f>
        <v>0</v>
      </c>
      <c r="AD70" s="6">
        <f>SUMIF(C78:C87,X70,F78:F87)+SUMIF(E78:E87,X70,H78:H87)</f>
        <v>0</v>
      </c>
      <c r="AE70" s="6">
        <f>SUMIF(C78:C87,X70,H78:H87)+SUMIF(E78:E87,X70,F78:F87)</f>
        <v>0</v>
      </c>
      <c r="AF70" s="6">
        <f>SUMPRODUCT((C78:C87=X70)*(J78:J87=3))+SUMPRODUCT((E78:E87=X70)*(K78:K87=3))</f>
        <v>0</v>
      </c>
      <c r="AG70" s="6">
        <f>SUMPRODUCT((C78:C87=X70)*(J78:J87=1))+SUMPRODUCT((E78:E87=X70)*(K78:K87=1))</f>
        <v>0</v>
      </c>
      <c r="AH70" s="6">
        <f>SUMPRODUCT((C78:C87=X70)*(J78:J87=0))+SUMPRODUCT((E78:E87=X70)*(K78:K87=0))</f>
        <v>0</v>
      </c>
      <c r="AI70" s="29">
        <f>RANK(AC70,AC70:AC74,0)</f>
        <v>1</v>
      </c>
      <c r="AJ70" s="6">
        <f>AD70-AE70</f>
        <v>0</v>
      </c>
    </row>
    <row r="71" spans="1:36">
      <c r="A71" s="1">
        <v>2</v>
      </c>
      <c r="B71" s="41" t="s">
        <v>158</v>
      </c>
      <c r="C71" s="5" t="str">
        <f>VLOOKUP(B71,'Teams + teamnaam'!$AA$2:$AD$53,3,FALSE)</f>
        <v>VEV'67</v>
      </c>
      <c r="M71" s="42" t="s">
        <v>475</v>
      </c>
      <c r="X71" s="27" t="str">
        <f t="shared" ref="X71:X74" si="38">B71</f>
        <v>Manchester City</v>
      </c>
      <c r="Y71" s="6" t="str">
        <f>J79</f>
        <v/>
      </c>
      <c r="Z71" s="6" t="str">
        <f>K81</f>
        <v/>
      </c>
      <c r="AA71" s="6" t="str">
        <f>K83</f>
        <v/>
      </c>
      <c r="AB71" s="6" t="str">
        <f>J86</f>
        <v/>
      </c>
      <c r="AC71" s="28">
        <f t="shared" ref="AC71:AC74" si="39">SUM(Y71:AB71)</f>
        <v>0</v>
      </c>
      <c r="AD71" s="6">
        <f>SUMIF(C78:C87,X71,F78:F87)+SUMIF(E78:E87,X71,H78:H87)</f>
        <v>0</v>
      </c>
      <c r="AE71" s="6">
        <f>SUMIF(C78:C87,X71,H78:H87)+SUMIF(E78:E87,X71,F78:F87)</f>
        <v>0</v>
      </c>
      <c r="AF71" s="6">
        <f>SUMPRODUCT((C78:C87=X71)*(J78:J87=3))+SUMPRODUCT((E78:E87=X71)*(K78:K87=3))</f>
        <v>0</v>
      </c>
      <c r="AG71" s="6">
        <f>SUMPRODUCT((C78:C87=X71)*(J78:J87=1))+SUMPRODUCT((E78:E87=X71)*(K78:K87=1))</f>
        <v>0</v>
      </c>
      <c r="AH71" s="6">
        <f>SUMPRODUCT((C78:C87=X71)*(J78:J87=0))+SUMPRODUCT((E78:E87=X71)*(K78:K87=0))</f>
        <v>0</v>
      </c>
      <c r="AI71" s="29">
        <f>RANK(AC71,AC70:AC74,0)</f>
        <v>1</v>
      </c>
      <c r="AJ71" s="6">
        <f t="shared" ref="AJ71:AJ74" si="40">AD71-AE71</f>
        <v>0</v>
      </c>
    </row>
    <row r="72" spans="1:36">
      <c r="A72" s="1">
        <v>3</v>
      </c>
      <c r="B72" s="41" t="s">
        <v>98</v>
      </c>
      <c r="C72" s="5" t="str">
        <f>VLOOKUP(B72,'Teams + teamnaam'!$AA$2:$AD$53,3,FALSE)</f>
        <v>Grootegast</v>
      </c>
      <c r="M72" s="42" t="s">
        <v>476</v>
      </c>
      <c r="X72" s="27" t="str">
        <f t="shared" si="38"/>
        <v>Bayern Munchen</v>
      </c>
      <c r="Y72" s="6" t="str">
        <f>J80</f>
        <v/>
      </c>
      <c r="Z72" s="6" t="str">
        <f>J82</f>
        <v/>
      </c>
      <c r="AA72" s="6" t="str">
        <f>K84</f>
        <v/>
      </c>
      <c r="AB72" s="6" t="str">
        <f>K86</f>
        <v/>
      </c>
      <c r="AC72" s="28">
        <f t="shared" si="39"/>
        <v>0</v>
      </c>
      <c r="AD72" s="6">
        <f>SUMIF(C78:C87,X72,F78:F87)+SUMIF(E78:E87,X72,H78:H87)</f>
        <v>0</v>
      </c>
      <c r="AE72" s="6">
        <f>SUMIF(C78:C87,X72,H78:H87)+SUMIF(E78:E87,X72,F78:F87)</f>
        <v>0</v>
      </c>
      <c r="AF72" s="6">
        <f>SUMPRODUCT((C78:C87=X72)*(J78:J87=3))+SUMPRODUCT((E78:E87=X72)*(K78:K87=3))</f>
        <v>0</v>
      </c>
      <c r="AG72" s="6">
        <f>SUMPRODUCT((C78:C87=X72)*(J78:J87=1))+SUMPRODUCT((E78:E87=X72)*(K78:K87=1))</f>
        <v>0</v>
      </c>
      <c r="AH72" s="6">
        <f>SUMPRODUCT((C78:C87=X72)*(J78:J87=0))+SUMPRODUCT((E78:E87=X72)*(K78:K87=0))</f>
        <v>0</v>
      </c>
      <c r="AI72" s="29">
        <f>RANK(AC72,AC70:AC74,0)</f>
        <v>1</v>
      </c>
      <c r="AJ72" s="6">
        <f t="shared" si="40"/>
        <v>0</v>
      </c>
    </row>
    <row r="73" spans="1:36">
      <c r="A73" s="1">
        <v>4</v>
      </c>
      <c r="B73" s="41" t="s">
        <v>593</v>
      </c>
      <c r="C73" s="5" t="str">
        <f>VLOOKUP(B73,'Teams + teamnaam'!$AA$2:$AD$53,3,FALSE)</f>
        <v>OKVC</v>
      </c>
      <c r="M73" s="42" t="s">
        <v>477</v>
      </c>
      <c r="P73" s="1" t="s">
        <v>27</v>
      </c>
      <c r="X73" s="27" t="str">
        <f t="shared" si="38"/>
        <v>Lyon-OKVC</v>
      </c>
      <c r="Y73" s="6" t="str">
        <f>K79</f>
        <v/>
      </c>
      <c r="Z73" s="6" t="str">
        <f>K82</f>
        <v/>
      </c>
      <c r="AA73" s="6" t="str">
        <f>J85</f>
        <v/>
      </c>
      <c r="AB73" s="6" t="str">
        <f>J87</f>
        <v/>
      </c>
      <c r="AC73" s="28">
        <f t="shared" si="39"/>
        <v>0</v>
      </c>
      <c r="AD73" s="6">
        <f>SUMIF(C78:C87,X73,F78:F87)+SUMIF(E78:E87,X73,H78:H87)</f>
        <v>0</v>
      </c>
      <c r="AE73" s="6">
        <f>SUMIF(C78:C87,X73,H78:H87)+SUMIF(E78:E87,X73,F78:F87)</f>
        <v>0</v>
      </c>
      <c r="AF73" s="6">
        <f>SUMPRODUCT((C78:C87=X73)*(J78:J87=3))+SUMPRODUCT((E78:E87=X73)*(K78:K87=3))</f>
        <v>0</v>
      </c>
      <c r="AG73" s="6">
        <f>SUMPRODUCT((C78:C87=X73)*(J78:J87=1))+SUMPRODUCT((E78:E87=X73)*(K78:K87=1))</f>
        <v>0</v>
      </c>
      <c r="AH73" s="6">
        <f>SUMPRODUCT((C78:C87=X73)*(J78:J87=0))+SUMPRODUCT((E78:E87=X73)*(K78:K87=0))</f>
        <v>0</v>
      </c>
      <c r="AI73" s="29">
        <f>RANK(AC73,AC70:AC74,0)</f>
        <v>1</v>
      </c>
      <c r="AJ73" s="6">
        <f t="shared" si="40"/>
        <v>0</v>
      </c>
    </row>
    <row r="74" spans="1:36">
      <c r="A74" s="1">
        <v>5</v>
      </c>
      <c r="B74" s="41" t="s">
        <v>599</v>
      </c>
      <c r="C74" s="5" t="str">
        <f>VLOOKUP(B74,'Teams + teamnaam'!$AA$2:$AD$53,3,FALSE)</f>
        <v>VV Opende</v>
      </c>
      <c r="M74" s="42" t="s">
        <v>478</v>
      </c>
      <c r="X74" s="27" t="str">
        <f t="shared" si="38"/>
        <v>Inter Milan-Opende</v>
      </c>
      <c r="Y74" s="6" t="str">
        <f>K78</f>
        <v/>
      </c>
      <c r="Z74" s="6" t="str">
        <f>J81</f>
        <v/>
      </c>
      <c r="AA74" s="6" t="str">
        <f>J84</f>
        <v/>
      </c>
      <c r="AB74" s="6" t="str">
        <f>K87</f>
        <v/>
      </c>
      <c r="AC74" s="28">
        <f t="shared" si="39"/>
        <v>0</v>
      </c>
      <c r="AD74" s="6">
        <f>SUMIF(C78:C87,X74,F78:F87)+SUMIF(E78:E87,X74,H78:H87)</f>
        <v>0</v>
      </c>
      <c r="AE74" s="6">
        <f>SUMIF(C78:C87,X74,H78:H87)+SUMIF(E78:E87,X74,F78:F87)</f>
        <v>0</v>
      </c>
      <c r="AF74" s="6">
        <f>SUMPRODUCT((C78:C87=X74)*(J78:J87=3))+SUMPRODUCT((E78:E87=X74)*(K78:K87=3))</f>
        <v>0</v>
      </c>
      <c r="AG74" s="6">
        <f>SUMPRODUCT((C78:C87=X74)*(J78:J87=1))+SUMPRODUCT((E78:E87=X74)*(K78:K87=1))</f>
        <v>0</v>
      </c>
      <c r="AH74" s="6">
        <f>SUMPRODUCT((C78:C87=X74)*(J78:J87=0))+SUMPRODUCT((E78:E87=X74)*(K78:K87=0))</f>
        <v>0</v>
      </c>
      <c r="AI74" s="29">
        <f>RANK(AC74,AC70:AC74,0)</f>
        <v>1</v>
      </c>
      <c r="AJ74" s="6">
        <f t="shared" si="40"/>
        <v>0</v>
      </c>
    </row>
    <row r="75" spans="1:36">
      <c r="T75" s="39"/>
      <c r="U75" s="39"/>
      <c r="V75" s="39"/>
      <c r="X75" s="31"/>
      <c r="Y75" s="32"/>
      <c r="Z75" s="32"/>
      <c r="AA75" s="32"/>
      <c r="AB75" s="32"/>
      <c r="AC75" s="32"/>
      <c r="AD75" s="32"/>
      <c r="AE75" s="32"/>
      <c r="AF75" s="31"/>
      <c r="AG75" s="31"/>
      <c r="AH75" s="31"/>
    </row>
    <row r="76" spans="1:36">
      <c r="B76" s="2" t="s">
        <v>628</v>
      </c>
      <c r="D76" s="107"/>
      <c r="E76" s="2" t="s">
        <v>341</v>
      </c>
      <c r="M76" s="2" t="s">
        <v>648</v>
      </c>
      <c r="O76" s="107"/>
      <c r="P76" s="2" t="s">
        <v>341</v>
      </c>
      <c r="R76" s="40"/>
      <c r="X76" s="31"/>
      <c r="Y76" s="32"/>
      <c r="Z76" s="32"/>
      <c r="AA76" s="32"/>
      <c r="AB76" s="32"/>
      <c r="AC76" s="32"/>
      <c r="AD76" s="32"/>
      <c r="AE76" s="32"/>
      <c r="AF76" s="31"/>
      <c r="AG76" s="31"/>
      <c r="AH76" s="31"/>
    </row>
    <row r="77" spans="1:36">
      <c r="B77" s="8"/>
      <c r="C77" s="8"/>
      <c r="D77" s="38"/>
      <c r="E77" s="8"/>
      <c r="F77" s="249" t="s">
        <v>5</v>
      </c>
      <c r="G77" s="171"/>
      <c r="H77" s="171"/>
      <c r="I77" s="8"/>
      <c r="J77" s="250" t="s">
        <v>4</v>
      </c>
      <c r="K77" s="249"/>
      <c r="M77" s="8"/>
      <c r="N77" s="8"/>
      <c r="O77" s="38"/>
      <c r="P77" s="8"/>
      <c r="Q77" s="249" t="s">
        <v>5</v>
      </c>
      <c r="R77" s="171"/>
      <c r="S77" s="171"/>
      <c r="T77" s="8"/>
      <c r="U77" s="250" t="s">
        <v>4</v>
      </c>
      <c r="V77" s="249"/>
      <c r="X77" s="35" t="s">
        <v>88</v>
      </c>
      <c r="Y77" s="32"/>
      <c r="Z77" s="32"/>
      <c r="AA77" s="32"/>
      <c r="AB77" s="32"/>
      <c r="AC77" s="32"/>
      <c r="AD77" s="32"/>
      <c r="AE77" s="32"/>
      <c r="AF77" s="31"/>
      <c r="AG77" s="33"/>
      <c r="AH77" s="31"/>
    </row>
    <row r="78" spans="1:36">
      <c r="B78" s="16" t="s">
        <v>431</v>
      </c>
      <c r="C78" s="11" t="str">
        <f>B70</f>
        <v>Tottenham</v>
      </c>
      <c r="D78" s="12" t="s">
        <v>7</v>
      </c>
      <c r="E78" s="13" t="str">
        <f>B74</f>
        <v>Inter Milan-Opende</v>
      </c>
      <c r="F78" s="14"/>
      <c r="G78" s="12" t="s">
        <v>7</v>
      </c>
      <c r="H78" s="14"/>
      <c r="I78" s="12"/>
      <c r="J78" s="6" t="str">
        <f>IF(F78="","",IF(F78&gt;H78,3,IF(F78=H78,1,0)))</f>
        <v/>
      </c>
      <c r="K78" s="6" t="str">
        <f>IF(H78="","",IF(H78&gt;F78,3,IF(H78=F78,1,0)))</f>
        <v/>
      </c>
      <c r="M78" s="16" t="s">
        <v>424</v>
      </c>
      <c r="N78" s="11" t="str">
        <f>M70</f>
        <v>Lazio</v>
      </c>
      <c r="O78" s="12" t="s">
        <v>7</v>
      </c>
      <c r="P78" s="13" t="str">
        <f>M74</f>
        <v>Nr: 1 poule C-E</v>
      </c>
      <c r="Q78" s="14"/>
      <c r="R78" s="12" t="s">
        <v>7</v>
      </c>
      <c r="S78" s="14"/>
      <c r="T78" s="12"/>
      <c r="U78" s="6" t="str">
        <f>IF(Q78="","",IF(Q78&gt;S78,3,IF(Q78=S78,1,0)))</f>
        <v/>
      </c>
      <c r="V78" s="6" t="str">
        <f>IF(S78="","",IF(S78&gt;Q78,3,IF(S78=Q78,1,0)))</f>
        <v/>
      </c>
      <c r="X78" s="31"/>
      <c r="Y78" s="34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1:36">
      <c r="B79" s="16" t="s">
        <v>432</v>
      </c>
      <c r="C79" s="11" t="str">
        <f>B71</f>
        <v>Manchester City</v>
      </c>
      <c r="D79" s="12" t="s">
        <v>7</v>
      </c>
      <c r="E79" s="13" t="str">
        <f>B73</f>
        <v>Lyon-OKVC</v>
      </c>
      <c r="F79" s="14"/>
      <c r="G79" s="12" t="s">
        <v>7</v>
      </c>
      <c r="H79" s="14"/>
      <c r="I79" s="12"/>
      <c r="J79" s="6" t="str">
        <f t="shared" ref="J79:J83" si="41">IF(F79="","",IF(F79&gt;H79,3,IF(F79=H79,1,0)))</f>
        <v/>
      </c>
      <c r="K79" s="6" t="str">
        <f t="shared" ref="K79:K83" si="42">IF(H79="","",IF(H79&gt;F79,3,IF(H79=F79,1,0)))</f>
        <v/>
      </c>
      <c r="M79" s="16" t="s">
        <v>425</v>
      </c>
      <c r="N79" s="11" t="str">
        <f>M71</f>
        <v>Nr: 2 poule C-D</v>
      </c>
      <c r="O79" s="12" t="s">
        <v>7</v>
      </c>
      <c r="P79" s="13" t="str">
        <f>M73</f>
        <v>Nr: 4 poule C-D</v>
      </c>
      <c r="Q79" s="14"/>
      <c r="R79" s="12" t="s">
        <v>7</v>
      </c>
      <c r="S79" s="14"/>
      <c r="T79" s="12"/>
      <c r="U79" s="6" t="str">
        <f t="shared" ref="U79:U83" si="43">IF(Q79="","",IF(Q79&gt;S79,3,IF(Q79=S79,1,0)))</f>
        <v/>
      </c>
      <c r="V79" s="6" t="str">
        <f t="shared" ref="V79:V83" si="44">IF(S79="","",IF(S79&gt;Q79,3,IF(S79=Q79,1,0)))</f>
        <v/>
      </c>
      <c r="X79" s="37" t="str">
        <f>M68</f>
        <v>Poule C-DD</v>
      </c>
      <c r="Y79" s="36" t="s">
        <v>79</v>
      </c>
      <c r="Z79" s="36" t="s">
        <v>80</v>
      </c>
      <c r="AA79" s="36" t="s">
        <v>81</v>
      </c>
      <c r="AB79" s="36" t="s">
        <v>87</v>
      </c>
      <c r="AC79" s="36" t="s">
        <v>4</v>
      </c>
      <c r="AD79" s="36" t="s">
        <v>82</v>
      </c>
      <c r="AE79" s="36" t="s">
        <v>83</v>
      </c>
      <c r="AF79" s="36" t="s">
        <v>84</v>
      </c>
      <c r="AG79" s="36" t="s">
        <v>85</v>
      </c>
      <c r="AH79" s="36" t="s">
        <v>86</v>
      </c>
      <c r="AI79" s="36" t="s">
        <v>5</v>
      </c>
      <c r="AJ79" s="36" t="s">
        <v>127</v>
      </c>
    </row>
    <row r="80" spans="1:36">
      <c r="B80" s="16" t="s">
        <v>433</v>
      </c>
      <c r="C80" s="11" t="str">
        <f>B72</f>
        <v>Bayern Munchen</v>
      </c>
      <c r="D80" s="12" t="s">
        <v>7</v>
      </c>
      <c r="E80" s="13" t="str">
        <f>B70</f>
        <v>Tottenham</v>
      </c>
      <c r="F80" s="14"/>
      <c r="G80" s="17" t="s">
        <v>7</v>
      </c>
      <c r="H80" s="14"/>
      <c r="I80" s="12"/>
      <c r="J80" s="6" t="str">
        <f t="shared" si="41"/>
        <v/>
      </c>
      <c r="K80" s="6" t="str">
        <f t="shared" si="42"/>
        <v/>
      </c>
      <c r="M80" s="16" t="s">
        <v>426</v>
      </c>
      <c r="N80" s="11" t="str">
        <f>M72</f>
        <v>Nr: 3 poule C-D</v>
      </c>
      <c r="O80" s="12" t="s">
        <v>7</v>
      </c>
      <c r="P80" s="13" t="str">
        <f>M70</f>
        <v>Lazio</v>
      </c>
      <c r="Q80" s="14"/>
      <c r="R80" s="17" t="s">
        <v>7</v>
      </c>
      <c r="S80" s="14"/>
      <c r="T80" s="12"/>
      <c r="U80" s="6" t="str">
        <f t="shared" si="43"/>
        <v/>
      </c>
      <c r="V80" s="6" t="str">
        <f t="shared" si="44"/>
        <v/>
      </c>
      <c r="X80" s="27" t="str">
        <f>M70</f>
        <v>Lazio</v>
      </c>
      <c r="Y80" s="6" t="str">
        <f>U78</f>
        <v/>
      </c>
      <c r="Z80" s="6" t="str">
        <f>V80</f>
        <v/>
      </c>
      <c r="AA80" s="6" t="str">
        <f>U83</f>
        <v/>
      </c>
      <c r="AB80" s="6" t="str">
        <f>V85</f>
        <v/>
      </c>
      <c r="AC80" s="28">
        <f>SUM(Y80:AB80)</f>
        <v>0</v>
      </c>
      <c r="AD80" s="6">
        <f>SUMIF(N78:N87,X80,Q78:Q87)+SUMIF(P78:P87,X80,S78:S87)</f>
        <v>0</v>
      </c>
      <c r="AE80" s="6">
        <f>SUMIF(N78:N87,X80,S78:S87)+SUMIF(P78:P87,X80,Q78:Q87)</f>
        <v>0</v>
      </c>
      <c r="AF80" s="6">
        <f>SUMPRODUCT((N78:N87=X80)*(U78:U87=3))+SUMPRODUCT((P78:P87=X80)*(V78:V87=3))</f>
        <v>0</v>
      </c>
      <c r="AG80" s="6">
        <f>SUMPRODUCT((N78:N87=X80)*(U78:U87=1))+SUMPRODUCT((P78:P87=X80)*(V78:V87=1))</f>
        <v>0</v>
      </c>
      <c r="AH80" s="6">
        <f>SUMPRODUCT((N78:N87=X80)*(U78:U87=0))+SUMPRODUCT((P78:P87=X80)*(V78:V87=0))</f>
        <v>0</v>
      </c>
      <c r="AI80" s="29">
        <f>RANK(AC80,AC80:AC84,0)</f>
        <v>1</v>
      </c>
      <c r="AJ80" s="6">
        <f>AD80-AE80</f>
        <v>0</v>
      </c>
    </row>
    <row r="81" spans="1:36">
      <c r="B81" s="16" t="s">
        <v>434</v>
      </c>
      <c r="C81" s="11" t="str">
        <f>B74</f>
        <v>Inter Milan-Opende</v>
      </c>
      <c r="D81" s="12" t="s">
        <v>7</v>
      </c>
      <c r="E81" s="13" t="str">
        <f>B71</f>
        <v>Manchester City</v>
      </c>
      <c r="F81" s="14"/>
      <c r="G81" s="12" t="s">
        <v>7</v>
      </c>
      <c r="H81" s="14"/>
      <c r="I81" s="12"/>
      <c r="J81" s="6" t="str">
        <f t="shared" si="41"/>
        <v/>
      </c>
      <c r="K81" s="6" t="str">
        <f t="shared" si="42"/>
        <v/>
      </c>
      <c r="M81" s="16" t="s">
        <v>427</v>
      </c>
      <c r="N81" s="11" t="str">
        <f>M74</f>
        <v>Nr: 1 poule C-E</v>
      </c>
      <c r="O81" s="12" t="s">
        <v>7</v>
      </c>
      <c r="P81" s="13" t="str">
        <f>M71</f>
        <v>Nr: 2 poule C-D</v>
      </c>
      <c r="Q81" s="14"/>
      <c r="R81" s="12" t="s">
        <v>7</v>
      </c>
      <c r="S81" s="14"/>
      <c r="T81" s="12"/>
      <c r="U81" s="6" t="str">
        <f t="shared" si="43"/>
        <v/>
      </c>
      <c r="V81" s="6" t="str">
        <f t="shared" si="44"/>
        <v/>
      </c>
      <c r="X81" s="27" t="str">
        <f t="shared" ref="X81:X84" si="45">M71</f>
        <v>Nr: 2 poule C-D</v>
      </c>
      <c r="Y81" s="6" t="str">
        <f>U79</f>
        <v/>
      </c>
      <c r="Z81" s="6" t="str">
        <f>V81</f>
        <v/>
      </c>
      <c r="AA81" s="6" t="str">
        <f>V83</f>
        <v/>
      </c>
      <c r="AB81" s="6" t="str">
        <f>U86</f>
        <v/>
      </c>
      <c r="AC81" s="28">
        <f t="shared" ref="AC81:AC84" si="46">SUM(Y81:AB81)</f>
        <v>0</v>
      </c>
      <c r="AD81" s="6">
        <f>SUMIF(N78:N87,X81,Q78:Q87)+SUMIF(P78:P87,X81,S78:S87)</f>
        <v>0</v>
      </c>
      <c r="AE81" s="6">
        <f>SUMIF(N78:N87,X81,S78:S87)+SUMIF(P78:P87,X81,Q78:Q87)</f>
        <v>0</v>
      </c>
      <c r="AF81" s="6">
        <f>SUMPRODUCT((N78:N87=X81)*(U78:U87=3))+SUMPRODUCT((P78:P87=X81)*(V78:V87=3))</f>
        <v>0</v>
      </c>
      <c r="AG81" s="6">
        <f>SUMPRODUCT((N78:N87=X81)*(U78:U87=1))+SUMPRODUCT((P78:P87=X81)*(V78:V87=1))</f>
        <v>0</v>
      </c>
      <c r="AH81" s="6">
        <f>SUMPRODUCT((N78:N87=X81)*(U78:U87=0))+SUMPRODUCT((P78:P87=X81)*(V78:V87=0))</f>
        <v>0</v>
      </c>
      <c r="AI81" s="29">
        <f>RANK(AC81,AC80:AC84,0)</f>
        <v>1</v>
      </c>
      <c r="AJ81" s="6">
        <f t="shared" ref="AJ81:AJ84" si="47">AD81-AE81</f>
        <v>0</v>
      </c>
    </row>
    <row r="82" spans="1:36">
      <c r="B82" s="16" t="s">
        <v>435</v>
      </c>
      <c r="C82" s="11" t="str">
        <f>B72</f>
        <v>Bayern Munchen</v>
      </c>
      <c r="D82" s="12" t="s">
        <v>7</v>
      </c>
      <c r="E82" s="13" t="str">
        <f>B73</f>
        <v>Lyon-OKVC</v>
      </c>
      <c r="F82" s="14"/>
      <c r="G82" s="12" t="s">
        <v>7</v>
      </c>
      <c r="H82" s="14"/>
      <c r="I82" s="12"/>
      <c r="J82" s="6" t="str">
        <f t="shared" si="41"/>
        <v/>
      </c>
      <c r="K82" s="6" t="str">
        <f t="shared" si="42"/>
        <v/>
      </c>
      <c r="M82" s="16" t="s">
        <v>442</v>
      </c>
      <c r="N82" s="11" t="str">
        <f>M72</f>
        <v>Nr: 3 poule C-D</v>
      </c>
      <c r="O82" s="12" t="s">
        <v>7</v>
      </c>
      <c r="P82" s="13" t="str">
        <f>M73</f>
        <v>Nr: 4 poule C-D</v>
      </c>
      <c r="Q82" s="14"/>
      <c r="R82" s="12" t="s">
        <v>7</v>
      </c>
      <c r="S82" s="14"/>
      <c r="T82" s="12"/>
      <c r="U82" s="6" t="str">
        <f t="shared" si="43"/>
        <v/>
      </c>
      <c r="V82" s="6" t="str">
        <f t="shared" si="44"/>
        <v/>
      </c>
      <c r="X82" s="27" t="str">
        <f t="shared" si="45"/>
        <v>Nr: 3 poule C-D</v>
      </c>
      <c r="Y82" s="6" t="str">
        <f>U80</f>
        <v/>
      </c>
      <c r="Z82" s="6" t="str">
        <f>U82</f>
        <v/>
      </c>
      <c r="AA82" s="6" t="str">
        <f>V84</f>
        <v/>
      </c>
      <c r="AB82" s="6" t="str">
        <f>V86</f>
        <v/>
      </c>
      <c r="AC82" s="28">
        <f t="shared" si="46"/>
        <v>0</v>
      </c>
      <c r="AD82" s="6">
        <f>SUMIF(N78:N87,X82,Q78:Q87)+SUMIF(P78:P87,X82,S78:S87)</f>
        <v>0</v>
      </c>
      <c r="AE82" s="6">
        <f>SUMIF(N78:N87,X82,S78:S87)+SUMIF(P78:P87,X82,Q78:Q87)</f>
        <v>0</v>
      </c>
      <c r="AF82" s="6">
        <f>SUMPRODUCT((N78:N87=X82)*(U78:U87=3))+SUMPRODUCT((P78:P87=X82)*(V78:V87=3))</f>
        <v>0</v>
      </c>
      <c r="AG82" s="6">
        <f>SUMPRODUCT((N78:N87=X82)*(U78:U87=1))+SUMPRODUCT((P78:P87=X82)*(V78:V87=1))</f>
        <v>0</v>
      </c>
      <c r="AH82" s="6">
        <f>SUMPRODUCT((N78:N87=X82)*(U78:U87=0))+SUMPRODUCT((P78:P87=X82)*(V78:V87=0))</f>
        <v>0</v>
      </c>
      <c r="AI82" s="29">
        <f>RANK(AC82,AC80:AC84,0)</f>
        <v>1</v>
      </c>
      <c r="AJ82" s="6">
        <f t="shared" si="47"/>
        <v>0</v>
      </c>
    </row>
    <row r="83" spans="1:36">
      <c r="B83" s="16" t="s">
        <v>436</v>
      </c>
      <c r="C83" s="11" t="str">
        <f>B70</f>
        <v>Tottenham</v>
      </c>
      <c r="D83" s="12" t="s">
        <v>7</v>
      </c>
      <c r="E83" s="13" t="str">
        <f>B71</f>
        <v>Manchester City</v>
      </c>
      <c r="F83" s="14"/>
      <c r="G83" s="12" t="s">
        <v>7</v>
      </c>
      <c r="H83" s="14"/>
      <c r="I83" s="12"/>
      <c r="J83" s="6" t="str">
        <f t="shared" si="41"/>
        <v/>
      </c>
      <c r="K83" s="6" t="str">
        <f t="shared" si="42"/>
        <v/>
      </c>
      <c r="M83" s="16" t="s">
        <v>443</v>
      </c>
      <c r="N83" s="11" t="str">
        <f>M70</f>
        <v>Lazio</v>
      </c>
      <c r="O83" s="12" t="s">
        <v>7</v>
      </c>
      <c r="P83" s="13" t="str">
        <f>M71</f>
        <v>Nr: 2 poule C-D</v>
      </c>
      <c r="Q83" s="14"/>
      <c r="R83" s="12" t="s">
        <v>7</v>
      </c>
      <c r="S83" s="14"/>
      <c r="T83" s="12"/>
      <c r="U83" s="6" t="str">
        <f t="shared" si="43"/>
        <v/>
      </c>
      <c r="V83" s="6" t="str">
        <f t="shared" si="44"/>
        <v/>
      </c>
      <c r="X83" s="27" t="str">
        <f t="shared" si="45"/>
        <v>Nr: 4 poule C-D</v>
      </c>
      <c r="Y83" s="6" t="str">
        <f>V79</f>
        <v/>
      </c>
      <c r="Z83" s="6" t="str">
        <f>V82</f>
        <v/>
      </c>
      <c r="AA83" s="6" t="str">
        <f>U85</f>
        <v/>
      </c>
      <c r="AB83" s="6" t="str">
        <f>U87</f>
        <v/>
      </c>
      <c r="AC83" s="28">
        <f t="shared" si="46"/>
        <v>0</v>
      </c>
      <c r="AD83" s="6">
        <f>SUMIF(N78:N87,X83,Q78:Q87)+SUMIF(P78:P87,X83,S78:S87)</f>
        <v>0</v>
      </c>
      <c r="AE83" s="6">
        <f>SUMIF(N78:N87,X83,S78:S87)+SUMIF(P78:P87,X83,Q78:Q87)</f>
        <v>0</v>
      </c>
      <c r="AF83" s="6">
        <f>SUMPRODUCT((N78:N87=X83)*(U78:U87=3))+SUMPRODUCT((P78:P87=X83)*(V78:V87=3))</f>
        <v>0</v>
      </c>
      <c r="AG83" s="6">
        <f>SUMPRODUCT((N78:N87=X83)*(U78:U87=1))+SUMPRODUCT((P78:P87=X83)*(V78:V87=1))</f>
        <v>0</v>
      </c>
      <c r="AH83" s="6">
        <f>SUMPRODUCT((N78:N87=X83)*(U78:U87=0))+SUMPRODUCT((P78:P87=X83)*(V78:V87=0))</f>
        <v>0</v>
      </c>
      <c r="AI83" s="29">
        <f>RANK(AC83,AC80:AC84,0)</f>
        <v>1</v>
      </c>
      <c r="AJ83" s="6">
        <f t="shared" si="47"/>
        <v>0</v>
      </c>
    </row>
    <row r="84" spans="1:36">
      <c r="B84" s="16" t="s">
        <v>437</v>
      </c>
      <c r="C84" s="11" t="str">
        <f>B74</f>
        <v>Inter Milan-Opende</v>
      </c>
      <c r="D84" s="12" t="s">
        <v>7</v>
      </c>
      <c r="E84" s="13" t="str">
        <f>B72</f>
        <v>Bayern Munchen</v>
      </c>
      <c r="F84" s="14"/>
      <c r="G84" s="12" t="s">
        <v>7</v>
      </c>
      <c r="H84" s="14"/>
      <c r="I84" s="12"/>
      <c r="J84" s="6" t="str">
        <f>IF(F84="","",IF(F84&gt;H84,3,IF(F84=H84,1,0)))</f>
        <v/>
      </c>
      <c r="K84" s="6" t="str">
        <f>IF(H84="","",IF(H84&gt;F84,3,IF(H84=F84,1,0)))</f>
        <v/>
      </c>
      <c r="M84" s="16" t="s">
        <v>444</v>
      </c>
      <c r="N84" s="11" t="str">
        <f>M74</f>
        <v>Nr: 1 poule C-E</v>
      </c>
      <c r="O84" s="12" t="s">
        <v>7</v>
      </c>
      <c r="P84" s="13" t="str">
        <f>M72</f>
        <v>Nr: 3 poule C-D</v>
      </c>
      <c r="Q84" s="14"/>
      <c r="R84" s="12" t="s">
        <v>7</v>
      </c>
      <c r="S84" s="14"/>
      <c r="T84" s="12"/>
      <c r="U84" s="6" t="str">
        <f>IF(Q84="","",IF(Q84&gt;S84,3,IF(Q84=S84,1,0)))</f>
        <v/>
      </c>
      <c r="V84" s="6" t="str">
        <f>IF(S84="","",IF(S84&gt;Q84,3,IF(S84=Q84,1,0)))</f>
        <v/>
      </c>
      <c r="X84" s="27" t="str">
        <f t="shared" si="45"/>
        <v>Nr: 1 poule C-E</v>
      </c>
      <c r="Y84" s="6" t="str">
        <f>V78</f>
        <v/>
      </c>
      <c r="Z84" s="6" t="str">
        <f>U81</f>
        <v/>
      </c>
      <c r="AA84" s="6" t="str">
        <f>U84</f>
        <v/>
      </c>
      <c r="AB84" s="6" t="str">
        <f>V87</f>
        <v/>
      </c>
      <c r="AC84" s="28">
        <f t="shared" si="46"/>
        <v>0</v>
      </c>
      <c r="AD84" s="6">
        <f>SUMIF(N78:N87,X84,Q78:Q87)+SUMIF(P78:P87,X84,S78:S87)</f>
        <v>0</v>
      </c>
      <c r="AE84" s="6">
        <f>SUMIF(N78:N87,X84,S78:S87)+SUMIF(P78:P87,X84,Q78:Q87)</f>
        <v>0</v>
      </c>
      <c r="AF84" s="6">
        <f>SUMPRODUCT((N78:N87=X84)*(U78:U87=3))+SUMPRODUCT((P78:P87=X84)*(V78:V87=3))</f>
        <v>0</v>
      </c>
      <c r="AG84" s="6">
        <f>SUMPRODUCT((N78:N87=X84)*(U78:U87=1))+SUMPRODUCT((P78:P87=X84)*(V78:V87=1))</f>
        <v>0</v>
      </c>
      <c r="AH84" s="6">
        <f>SUMPRODUCT((N78:N87=X84)*(U78:U87=0))+SUMPRODUCT((P78:P87=X84)*(V78:V87=0))</f>
        <v>0</v>
      </c>
      <c r="AI84" s="29">
        <f>RANK(AC84,AC80:AC84,0)</f>
        <v>1</v>
      </c>
      <c r="AJ84" s="6">
        <f t="shared" si="47"/>
        <v>0</v>
      </c>
    </row>
    <row r="85" spans="1:36">
      <c r="B85" s="16" t="s">
        <v>438</v>
      </c>
      <c r="C85" s="11" t="str">
        <f>B73</f>
        <v>Lyon-OKVC</v>
      </c>
      <c r="D85" s="12" t="s">
        <v>7</v>
      </c>
      <c r="E85" s="13" t="str">
        <f>B70</f>
        <v>Tottenham</v>
      </c>
      <c r="F85" s="14"/>
      <c r="G85" s="12" t="s">
        <v>7</v>
      </c>
      <c r="H85" s="14"/>
      <c r="I85" s="12"/>
      <c r="J85" s="6" t="str">
        <f t="shared" ref="J85:J87" si="48">IF(F85="","",IF(F85&gt;H85,3,IF(F85=H85,1,0)))</f>
        <v/>
      </c>
      <c r="K85" s="6" t="str">
        <f t="shared" ref="K85:K87" si="49">IF(H85="","",IF(H85&gt;F85,3,IF(H85=F85,1,0)))</f>
        <v/>
      </c>
      <c r="M85" s="16" t="s">
        <v>445</v>
      </c>
      <c r="N85" s="11" t="str">
        <f>M73</f>
        <v>Nr: 4 poule C-D</v>
      </c>
      <c r="O85" s="12" t="s">
        <v>7</v>
      </c>
      <c r="P85" s="13" t="str">
        <f>M70</f>
        <v>Lazio</v>
      </c>
      <c r="Q85" s="14"/>
      <c r="R85" s="12" t="s">
        <v>7</v>
      </c>
      <c r="S85" s="14"/>
      <c r="T85" s="12"/>
      <c r="U85" s="6" t="str">
        <f t="shared" ref="U85:U87" si="50">IF(Q85="","",IF(Q85&gt;S85,3,IF(Q85=S85,1,0)))</f>
        <v/>
      </c>
      <c r="V85" s="6" t="str">
        <f t="shared" ref="V85:V87" si="51">IF(S85="","",IF(S85&gt;Q85,3,IF(S85=Q85,1,0)))</f>
        <v/>
      </c>
    </row>
    <row r="86" spans="1:36">
      <c r="B86" s="16" t="s">
        <v>446</v>
      </c>
      <c r="C86" s="11" t="str">
        <f>B71</f>
        <v>Manchester City</v>
      </c>
      <c r="D86" s="12" t="s">
        <v>7</v>
      </c>
      <c r="E86" s="13" t="str">
        <f>B72</f>
        <v>Bayern Munchen</v>
      </c>
      <c r="F86" s="14"/>
      <c r="G86" s="12" t="s">
        <v>7</v>
      </c>
      <c r="H86" s="14"/>
      <c r="I86" s="12"/>
      <c r="J86" s="6" t="str">
        <f t="shared" si="48"/>
        <v/>
      </c>
      <c r="K86" s="6" t="str">
        <f t="shared" si="49"/>
        <v/>
      </c>
      <c r="M86" s="16" t="s">
        <v>429</v>
      </c>
      <c r="N86" s="11" t="str">
        <f>M71</f>
        <v>Nr: 2 poule C-D</v>
      </c>
      <c r="O86" s="12" t="s">
        <v>7</v>
      </c>
      <c r="P86" s="13" t="str">
        <f>M72</f>
        <v>Nr: 3 poule C-D</v>
      </c>
      <c r="Q86" s="14"/>
      <c r="R86" s="12" t="s">
        <v>7</v>
      </c>
      <c r="S86" s="14"/>
      <c r="T86" s="12"/>
      <c r="U86" s="6" t="str">
        <f t="shared" si="50"/>
        <v/>
      </c>
      <c r="V86" s="6" t="str">
        <f t="shared" si="51"/>
        <v/>
      </c>
    </row>
    <row r="87" spans="1:36">
      <c r="B87" s="16" t="s">
        <v>447</v>
      </c>
      <c r="C87" s="11" t="str">
        <f>B73</f>
        <v>Lyon-OKVC</v>
      </c>
      <c r="D87" s="12" t="s">
        <v>7</v>
      </c>
      <c r="E87" s="13" t="str">
        <f>B74</f>
        <v>Inter Milan-Opende</v>
      </c>
      <c r="F87" s="14"/>
      <c r="G87" s="12" t="s">
        <v>7</v>
      </c>
      <c r="H87" s="14"/>
      <c r="I87" s="12"/>
      <c r="J87" s="6" t="str">
        <f t="shared" si="48"/>
        <v/>
      </c>
      <c r="K87" s="6" t="str">
        <f t="shared" si="49"/>
        <v/>
      </c>
      <c r="M87" s="16" t="s">
        <v>430</v>
      </c>
      <c r="N87" s="11" t="str">
        <f>M73</f>
        <v>Nr: 4 poule C-D</v>
      </c>
      <c r="O87" s="12" t="s">
        <v>7</v>
      </c>
      <c r="P87" s="13" t="str">
        <f>M74</f>
        <v>Nr: 1 poule C-E</v>
      </c>
      <c r="Q87" s="14"/>
      <c r="R87" s="12" t="s">
        <v>7</v>
      </c>
      <c r="S87" s="14"/>
      <c r="T87" s="12"/>
      <c r="U87" s="6" t="str">
        <f t="shared" si="50"/>
        <v/>
      </c>
      <c r="V87" s="6" t="str">
        <f t="shared" si="51"/>
        <v/>
      </c>
    </row>
    <row r="89" spans="1:36">
      <c r="X89" s="35" t="s">
        <v>88</v>
      </c>
    </row>
    <row r="90" spans="1:36">
      <c r="B90" s="2" t="s">
        <v>235</v>
      </c>
      <c r="D90" s="47"/>
      <c r="M90" s="2" t="s">
        <v>236</v>
      </c>
      <c r="N90" s="26" t="s">
        <v>27</v>
      </c>
      <c r="O90" s="47"/>
    </row>
    <row r="91" spans="1:36">
      <c r="D91" s="47"/>
      <c r="O91" s="47"/>
      <c r="X91" s="37" t="str">
        <f>B90</f>
        <v>Poule C-E</v>
      </c>
      <c r="Y91" s="36" t="s">
        <v>79</v>
      </c>
      <c r="Z91" s="36" t="s">
        <v>80</v>
      </c>
      <c r="AA91" s="36" t="s">
        <v>81</v>
      </c>
      <c r="AB91" s="36" t="s">
        <v>87</v>
      </c>
      <c r="AC91" s="36" t="s">
        <v>4</v>
      </c>
      <c r="AD91" s="36" t="s">
        <v>82</v>
      </c>
      <c r="AE91" s="36" t="s">
        <v>83</v>
      </c>
      <c r="AF91" s="36" t="s">
        <v>84</v>
      </c>
      <c r="AG91" s="36" t="s">
        <v>85</v>
      </c>
      <c r="AH91" s="36" t="s">
        <v>86</v>
      </c>
      <c r="AI91" s="36" t="s">
        <v>5</v>
      </c>
      <c r="AJ91" s="36" t="s">
        <v>127</v>
      </c>
    </row>
    <row r="92" spans="1:36">
      <c r="A92" s="1">
        <v>1</v>
      </c>
      <c r="B92" s="41" t="s">
        <v>105</v>
      </c>
      <c r="C92" s="5" t="str">
        <f>VLOOKUP(B92,'Teams + teamnaam'!$AA$2:$AD$53,3,FALSE)</f>
        <v>VEV'67</v>
      </c>
      <c r="D92" s="47" t="s">
        <v>27</v>
      </c>
      <c r="M92" s="42" t="s">
        <v>479</v>
      </c>
      <c r="O92" s="47" t="s">
        <v>27</v>
      </c>
      <c r="X92" s="27" t="str">
        <f>B92</f>
        <v>Chelsea</v>
      </c>
      <c r="Y92" s="6" t="str">
        <f>J100</f>
        <v/>
      </c>
      <c r="Z92" s="6" t="str">
        <f>K102</f>
        <v/>
      </c>
      <c r="AA92" s="6" t="str">
        <f>J105</f>
        <v/>
      </c>
      <c r="AB92" s="6" t="str">
        <f>K107</f>
        <v/>
      </c>
      <c r="AC92" s="28">
        <f>SUM(Y92:AB92)</f>
        <v>0</v>
      </c>
      <c r="AD92" s="6">
        <f>SUMIF(C100:C109,X92,F100:F109)+SUMIF(E100:E109,X92,H100:H109)</f>
        <v>0</v>
      </c>
      <c r="AE92" s="6">
        <f>SUMIF(C100:C109,X92,H100:H109)+SUMIF(E100:E109,X92,F100:F109)</f>
        <v>0</v>
      </c>
      <c r="AF92" s="6">
        <f>SUMPRODUCT((C100:C109=X92)*(J100:J109=3))+SUMPRODUCT((E100:E109=X92)*(K100:K109=3))</f>
        <v>0</v>
      </c>
      <c r="AG92" s="6">
        <f>SUMPRODUCT((C100:C109=X92)*(J100:J109=1))+SUMPRODUCT((E100:E109=X92)*(K100:K109=1))</f>
        <v>0</v>
      </c>
      <c r="AH92" s="6">
        <f>SUMPRODUCT((C100:C109=X92)*(J100:J109=0))+SUMPRODUCT((E100:E109=X92)*(K100:K109=0))</f>
        <v>0</v>
      </c>
      <c r="AI92" s="29">
        <f>RANK(AC92,AC92:AC96,0)</f>
        <v>1</v>
      </c>
      <c r="AJ92" s="6">
        <f>AD92-AE92</f>
        <v>0</v>
      </c>
    </row>
    <row r="93" spans="1:36">
      <c r="A93" s="1">
        <v>2</v>
      </c>
      <c r="B93" s="41" t="s">
        <v>117</v>
      </c>
      <c r="C93" s="5" t="str">
        <f>VLOOKUP(B93,'Teams + teamnaam'!$AA$2:$AD$53,3,FALSE)</f>
        <v>VEV'67</v>
      </c>
      <c r="D93" s="47"/>
      <c r="M93" s="42" t="s">
        <v>480</v>
      </c>
      <c r="O93" s="47"/>
      <c r="X93" s="27" t="str">
        <f t="shared" ref="X93:X96" si="52">B93</f>
        <v>Southampton</v>
      </c>
      <c r="Y93" s="6" t="str">
        <f>J101</f>
        <v/>
      </c>
      <c r="Z93" s="6" t="str">
        <f>K103</f>
        <v/>
      </c>
      <c r="AA93" s="6" t="str">
        <f>K105</f>
        <v/>
      </c>
      <c r="AB93" s="6" t="str">
        <f>J108</f>
        <v/>
      </c>
      <c r="AC93" s="28">
        <f t="shared" ref="AC93:AC96" si="53">SUM(Y93:AB93)</f>
        <v>0</v>
      </c>
      <c r="AD93" s="6">
        <f>SUMIF(C100:C109,X93,F100:F109)+SUMIF(E100:E109,X93,H100:H109)</f>
        <v>0</v>
      </c>
      <c r="AE93" s="6">
        <f>SUMIF(C100:C109,X93,H100:H109)+SUMIF(E100:E109,X93,F100:F109)</f>
        <v>0</v>
      </c>
      <c r="AF93" s="6">
        <f>SUMPRODUCT((C100:C109=X93)*(J100:J109=3))+SUMPRODUCT((E100:E109=X93)*(K100:K109=3))</f>
        <v>0</v>
      </c>
      <c r="AG93" s="6">
        <f>SUMPRODUCT((C100:C109=X93)*(J100:J109=1))+SUMPRODUCT((E100:E109=X93)*(K100:K109=1))</f>
        <v>0</v>
      </c>
      <c r="AH93" s="6">
        <f>SUMPRODUCT((C100:C109=X93)*(J100:J109=0))+SUMPRODUCT((E100:E109=X93)*(K100:K109=0))</f>
        <v>0</v>
      </c>
      <c r="AI93" s="29">
        <f>RANK(AC93,AC92:AC96,0)</f>
        <v>1</v>
      </c>
      <c r="AJ93" s="6">
        <f t="shared" ref="AJ93:AJ96" si="54">AD93-AE93</f>
        <v>0</v>
      </c>
    </row>
    <row r="94" spans="1:36">
      <c r="A94" s="1">
        <v>3</v>
      </c>
      <c r="B94" s="41" t="s">
        <v>109</v>
      </c>
      <c r="C94" s="5" t="str">
        <f>VLOOKUP(B94,'Teams + teamnaam'!$AA$2:$AD$53,3,FALSE)</f>
        <v>SV Marum</v>
      </c>
      <c r="D94" s="47"/>
      <c r="M94" s="42" t="s">
        <v>481</v>
      </c>
      <c r="O94" s="47"/>
      <c r="X94" s="27" t="str">
        <f t="shared" si="52"/>
        <v>Valencia</v>
      </c>
      <c r="Y94" s="6" t="str">
        <f>J102</f>
        <v/>
      </c>
      <c r="Z94" s="6" t="str">
        <f>J104</f>
        <v/>
      </c>
      <c r="AA94" s="6" t="str">
        <f>K106</f>
        <v/>
      </c>
      <c r="AB94" s="6" t="str">
        <f>K108</f>
        <v/>
      </c>
      <c r="AC94" s="28">
        <f t="shared" si="53"/>
        <v>0</v>
      </c>
      <c r="AD94" s="6">
        <f>SUMIF(C100:C109,X94,F100:F109)+SUMIF(E100:E109,X94,H100:H109)</f>
        <v>0</v>
      </c>
      <c r="AE94" s="6">
        <f>SUMIF(C100:C109,X94,H100:H109)+SUMIF(E100:E109,X94,F100:F109)</f>
        <v>0</v>
      </c>
      <c r="AF94" s="6">
        <f>SUMPRODUCT((C100:C109=X94)*(J100:J109=3))+SUMPRODUCT((E100:E109=X94)*(K100:K109=3))</f>
        <v>0</v>
      </c>
      <c r="AG94" s="6">
        <f>SUMPRODUCT((C100:C109=X94)*(J100:J109=1))+SUMPRODUCT((E100:E109=X94)*(K100:K109=1))</f>
        <v>0</v>
      </c>
      <c r="AH94" s="6">
        <f>SUMPRODUCT((C100:C109=X94)*(J100:J109=0))+SUMPRODUCT((E100:E109=X94)*(K100:K109=0))</f>
        <v>0</v>
      </c>
      <c r="AI94" s="29">
        <f>RANK(AC94,AC92:AC96,0)</f>
        <v>1</v>
      </c>
      <c r="AJ94" s="6">
        <f t="shared" si="54"/>
        <v>0</v>
      </c>
    </row>
    <row r="95" spans="1:36">
      <c r="A95" s="1">
        <v>4</v>
      </c>
      <c r="B95" s="41" t="s">
        <v>147</v>
      </c>
      <c r="C95" s="5" t="str">
        <f>VLOOKUP(B95,'Teams + teamnaam'!$AA$2:$AD$53,3,FALSE)</f>
        <v>Grootegast</v>
      </c>
      <c r="D95" s="47"/>
      <c r="M95" s="42" t="s">
        <v>482</v>
      </c>
      <c r="O95" s="47"/>
      <c r="P95" s="1" t="s">
        <v>27</v>
      </c>
      <c r="X95" s="27" t="str">
        <f t="shared" si="52"/>
        <v>Hoffenheim</v>
      </c>
      <c r="Y95" s="6" t="str">
        <f>K101</f>
        <v/>
      </c>
      <c r="Z95" s="6" t="str">
        <f>K104</f>
        <v/>
      </c>
      <c r="AA95" s="6" t="str">
        <f>J107</f>
        <v/>
      </c>
      <c r="AB95" s="6" t="str">
        <f>J109</f>
        <v/>
      </c>
      <c r="AC95" s="28">
        <f t="shared" si="53"/>
        <v>0</v>
      </c>
      <c r="AD95" s="6">
        <f>SUMIF(C100:C109,X95,F100:F109)+SUMIF(E100:E109,X95,H100:H109)</f>
        <v>0</v>
      </c>
      <c r="AE95" s="6">
        <f>SUMIF(C100:C109,X95,H100:H109)+SUMIF(E100:E109,X95,F100:F109)</f>
        <v>0</v>
      </c>
      <c r="AF95" s="6">
        <f>SUMPRODUCT((C100:C109=X95)*(J100:J109=3))+SUMPRODUCT((E100:E109=X95)*(K100:K109=3))</f>
        <v>0</v>
      </c>
      <c r="AG95" s="6">
        <f>SUMPRODUCT((C100:C109=X95)*(J100:J109=1))+SUMPRODUCT((E100:E109=X95)*(K100:K109=1))</f>
        <v>0</v>
      </c>
      <c r="AH95" s="6">
        <f>SUMPRODUCT((C100:C109=X95)*(J100:J109=0))+SUMPRODUCT((E100:E109=X95)*(K100:K109=0))</f>
        <v>0</v>
      </c>
      <c r="AI95" s="29">
        <f>RANK(AC95,AC92:AC96,0)</f>
        <v>1</v>
      </c>
      <c r="AJ95" s="6">
        <f t="shared" si="54"/>
        <v>0</v>
      </c>
    </row>
    <row r="96" spans="1:36">
      <c r="A96" s="1">
        <v>5</v>
      </c>
      <c r="B96" s="41" t="s">
        <v>106</v>
      </c>
      <c r="C96" s="5" t="str">
        <f>VLOOKUP(B96,'Teams + teamnaam'!$AA$2:$AD$53,3,FALSE)</f>
        <v>VV Niekerk</v>
      </c>
      <c r="D96" s="47"/>
      <c r="M96" s="42" t="s">
        <v>483</v>
      </c>
      <c r="O96" s="47"/>
      <c r="X96" s="27" t="str">
        <f t="shared" si="52"/>
        <v>Feyenoord</v>
      </c>
      <c r="Y96" s="6" t="str">
        <f>K100</f>
        <v/>
      </c>
      <c r="Z96" s="6" t="str">
        <f>J103</f>
        <v/>
      </c>
      <c r="AA96" s="6" t="str">
        <f>J106</f>
        <v/>
      </c>
      <c r="AB96" s="6" t="str">
        <f>K109</f>
        <v/>
      </c>
      <c r="AC96" s="28">
        <f t="shared" si="53"/>
        <v>0</v>
      </c>
      <c r="AD96" s="6">
        <f>SUMIF(C100:C109,X96,F100:F109)+SUMIF(E100:E109,X96,H100:H109)</f>
        <v>0</v>
      </c>
      <c r="AE96" s="6">
        <f>SUMIF(C100:C109,X96,H100:H109)+SUMIF(E100:E109,X96,F100:F109)</f>
        <v>0</v>
      </c>
      <c r="AF96" s="6">
        <f>SUMPRODUCT((C100:C109=X96)*(J100:J109=3))+SUMPRODUCT((E100:E109=X96)*(K100:K109=3))</f>
        <v>0</v>
      </c>
      <c r="AG96" s="6">
        <f>SUMPRODUCT((C100:C109=X96)*(J100:J109=1))+SUMPRODUCT((E100:E109=X96)*(K100:K109=1))</f>
        <v>0</v>
      </c>
      <c r="AH96" s="6">
        <f>SUMPRODUCT((C100:C109=X96)*(J100:J109=0))+SUMPRODUCT((E100:E109=X96)*(K100:K109=0))</f>
        <v>0</v>
      </c>
      <c r="AI96" s="29">
        <f>RANK(AC96,AC92:AC96,0)</f>
        <v>1</v>
      </c>
      <c r="AJ96" s="6">
        <f t="shared" si="54"/>
        <v>0</v>
      </c>
    </row>
    <row r="97" spans="2:36">
      <c r="D97" s="47"/>
      <c r="O97" s="47"/>
      <c r="T97" s="46"/>
      <c r="U97" s="46"/>
      <c r="V97" s="46"/>
      <c r="X97" s="31"/>
      <c r="Y97" s="32"/>
      <c r="Z97" s="32"/>
      <c r="AA97" s="32"/>
      <c r="AB97" s="32"/>
      <c r="AC97" s="32"/>
      <c r="AD97" s="32"/>
      <c r="AE97" s="32"/>
      <c r="AF97" s="31"/>
      <c r="AG97" s="31"/>
      <c r="AH97" s="31"/>
    </row>
    <row r="98" spans="2:36">
      <c r="B98" s="2" t="s">
        <v>628</v>
      </c>
      <c r="D98" s="107"/>
      <c r="E98" s="2" t="s">
        <v>334</v>
      </c>
      <c r="M98" s="2" t="s">
        <v>648</v>
      </c>
      <c r="O98" s="107"/>
      <c r="P98" s="2" t="s">
        <v>334</v>
      </c>
      <c r="R98" s="47"/>
      <c r="X98" s="31"/>
      <c r="Y98" s="32"/>
      <c r="Z98" s="32"/>
      <c r="AA98" s="32"/>
      <c r="AB98" s="32"/>
      <c r="AC98" s="32"/>
      <c r="AD98" s="32"/>
      <c r="AE98" s="32"/>
      <c r="AF98" s="31"/>
      <c r="AG98" s="31"/>
      <c r="AH98" s="31"/>
    </row>
    <row r="99" spans="2:36">
      <c r="B99" s="8"/>
      <c r="C99" s="8"/>
      <c r="D99" s="45"/>
      <c r="E99" s="8"/>
      <c r="F99" s="249" t="s">
        <v>5</v>
      </c>
      <c r="G99" s="171"/>
      <c r="H99" s="171"/>
      <c r="I99" s="8"/>
      <c r="J99" s="250" t="s">
        <v>4</v>
      </c>
      <c r="K99" s="249"/>
      <c r="M99" s="8"/>
      <c r="N99" s="8"/>
      <c r="O99" s="45"/>
      <c r="P99" s="8"/>
      <c r="Q99" s="249" t="s">
        <v>5</v>
      </c>
      <c r="R99" s="171"/>
      <c r="S99" s="171"/>
      <c r="T99" s="8"/>
      <c r="U99" s="250" t="s">
        <v>4</v>
      </c>
      <c r="V99" s="249"/>
      <c r="X99" s="35" t="s">
        <v>88</v>
      </c>
      <c r="Y99" s="32"/>
      <c r="Z99" s="32"/>
      <c r="AA99" s="32"/>
      <c r="AB99" s="32"/>
      <c r="AC99" s="32"/>
      <c r="AD99" s="32"/>
      <c r="AE99" s="32"/>
      <c r="AF99" s="31"/>
      <c r="AG99" s="33"/>
      <c r="AH99" s="31"/>
    </row>
    <row r="100" spans="2:36">
      <c r="B100" s="16" t="s">
        <v>431</v>
      </c>
      <c r="C100" s="11" t="str">
        <f>B92</f>
        <v>Chelsea</v>
      </c>
      <c r="D100" s="12" t="s">
        <v>7</v>
      </c>
      <c r="E100" s="13" t="str">
        <f>B96</f>
        <v>Feyenoord</v>
      </c>
      <c r="F100" s="14"/>
      <c r="G100" s="12" t="s">
        <v>7</v>
      </c>
      <c r="H100" s="14"/>
      <c r="I100" s="12"/>
      <c r="J100" s="6" t="str">
        <f>IF(F100="","",IF(F100&gt;H100,3,IF(F100=H100,1,0)))</f>
        <v/>
      </c>
      <c r="K100" s="6" t="str">
        <f>IF(H100="","",IF(H100&gt;F100,3,IF(H100=F100,1,0)))</f>
        <v/>
      </c>
      <c r="M100" s="16" t="s">
        <v>431</v>
      </c>
      <c r="N100" s="11" t="str">
        <f>M92</f>
        <v>Nr: 5 poule C-D</v>
      </c>
      <c r="O100" s="12" t="s">
        <v>7</v>
      </c>
      <c r="P100" s="13" t="str">
        <f>M96</f>
        <v>Nr: 1 poule C-F</v>
      </c>
      <c r="Q100" s="14"/>
      <c r="R100" s="12" t="s">
        <v>7</v>
      </c>
      <c r="S100" s="14"/>
      <c r="T100" s="12"/>
      <c r="U100" s="6" t="str">
        <f>IF(Q100="","",IF(Q100&gt;S100,3,IF(Q100=S100,1,0)))</f>
        <v/>
      </c>
      <c r="V100" s="6" t="str">
        <f>IF(S100="","",IF(S100&gt;Q100,3,IF(S100=Q100,1,0)))</f>
        <v/>
      </c>
      <c r="X100" s="31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</row>
    <row r="101" spans="2:36">
      <c r="B101" s="16" t="s">
        <v>432</v>
      </c>
      <c r="C101" s="11" t="str">
        <f>B93</f>
        <v>Southampton</v>
      </c>
      <c r="D101" s="12" t="s">
        <v>7</v>
      </c>
      <c r="E101" s="13" t="str">
        <f>B95</f>
        <v>Hoffenheim</v>
      </c>
      <c r="F101" s="14"/>
      <c r="G101" s="12" t="s">
        <v>7</v>
      </c>
      <c r="H101" s="14"/>
      <c r="I101" s="12"/>
      <c r="J101" s="6" t="str">
        <f t="shared" ref="J101:J105" si="55">IF(F101="","",IF(F101&gt;H101,3,IF(F101=H101,1,0)))</f>
        <v/>
      </c>
      <c r="K101" s="6" t="str">
        <f t="shared" ref="K101:K105" si="56">IF(H101="","",IF(H101&gt;F101,3,IF(H101=F101,1,0)))</f>
        <v/>
      </c>
      <c r="M101" s="16" t="s">
        <v>432</v>
      </c>
      <c r="N101" s="11" t="str">
        <f>M93</f>
        <v>Nr: 2 poule C-E</v>
      </c>
      <c r="O101" s="12" t="s">
        <v>7</v>
      </c>
      <c r="P101" s="13" t="str">
        <f>M95</f>
        <v>Nr: 4 poule C-E</v>
      </c>
      <c r="Q101" s="14"/>
      <c r="R101" s="12" t="s">
        <v>7</v>
      </c>
      <c r="S101" s="14"/>
      <c r="T101" s="12"/>
      <c r="U101" s="6" t="str">
        <f t="shared" ref="U101:U105" si="57">IF(Q101="","",IF(Q101&gt;S101,3,IF(Q101=S101,1,0)))</f>
        <v/>
      </c>
      <c r="V101" s="6" t="str">
        <f t="shared" ref="V101:V105" si="58">IF(S101="","",IF(S101&gt;Q101,3,IF(S101=Q101,1,0)))</f>
        <v/>
      </c>
      <c r="X101" s="37" t="str">
        <f>M90</f>
        <v>Poule C-EE</v>
      </c>
      <c r="Y101" s="36" t="s">
        <v>79</v>
      </c>
      <c r="Z101" s="36" t="s">
        <v>80</v>
      </c>
      <c r="AA101" s="36" t="s">
        <v>81</v>
      </c>
      <c r="AB101" s="36" t="s">
        <v>87</v>
      </c>
      <c r="AC101" s="36" t="s">
        <v>4</v>
      </c>
      <c r="AD101" s="36" t="s">
        <v>82</v>
      </c>
      <c r="AE101" s="36" t="s">
        <v>83</v>
      </c>
      <c r="AF101" s="36" t="s">
        <v>84</v>
      </c>
      <c r="AG101" s="36" t="s">
        <v>85</v>
      </c>
      <c r="AH101" s="36" t="s">
        <v>86</v>
      </c>
      <c r="AI101" s="36" t="s">
        <v>5</v>
      </c>
      <c r="AJ101" s="36" t="s">
        <v>127</v>
      </c>
    </row>
    <row r="102" spans="2:36">
      <c r="B102" s="16" t="s">
        <v>433</v>
      </c>
      <c r="C102" s="11" t="str">
        <f>B94</f>
        <v>Valencia</v>
      </c>
      <c r="D102" s="12" t="s">
        <v>7</v>
      </c>
      <c r="E102" s="13" t="str">
        <f>B92</f>
        <v>Chelsea</v>
      </c>
      <c r="F102" s="14"/>
      <c r="G102" s="17" t="s">
        <v>7</v>
      </c>
      <c r="H102" s="14"/>
      <c r="I102" s="12"/>
      <c r="J102" s="6" t="str">
        <f t="shared" si="55"/>
        <v/>
      </c>
      <c r="K102" s="6" t="str">
        <f t="shared" si="56"/>
        <v/>
      </c>
      <c r="M102" s="16" t="s">
        <v>433</v>
      </c>
      <c r="N102" s="11" t="str">
        <f>M94</f>
        <v>Nr: 3 poule C-E</v>
      </c>
      <c r="O102" s="12" t="s">
        <v>7</v>
      </c>
      <c r="P102" s="13" t="str">
        <f>M92</f>
        <v>Nr: 5 poule C-D</v>
      </c>
      <c r="Q102" s="14"/>
      <c r="R102" s="17" t="s">
        <v>7</v>
      </c>
      <c r="S102" s="14"/>
      <c r="T102" s="12"/>
      <c r="U102" s="6" t="str">
        <f t="shared" si="57"/>
        <v/>
      </c>
      <c r="V102" s="6" t="str">
        <f t="shared" si="58"/>
        <v/>
      </c>
      <c r="X102" s="27" t="str">
        <f>M92</f>
        <v>Nr: 5 poule C-D</v>
      </c>
      <c r="Y102" s="6" t="str">
        <f>U100</f>
        <v/>
      </c>
      <c r="Z102" s="6" t="str">
        <f>V102</f>
        <v/>
      </c>
      <c r="AA102" s="6" t="str">
        <f>U105</f>
        <v/>
      </c>
      <c r="AB102" s="6" t="str">
        <f>V107</f>
        <v/>
      </c>
      <c r="AC102" s="28">
        <f>SUM(Y102:AB102)</f>
        <v>0</v>
      </c>
      <c r="AD102" s="6">
        <f>SUMIF(N100:N109,X102,Q100:Q109)+SUMIF(P100:P109,X102,S100:S109)</f>
        <v>0</v>
      </c>
      <c r="AE102" s="6">
        <f>SUMIF(N100:N109,X102,S100:S109)+SUMIF(P100:P109,X102,Q100:Q109)</f>
        <v>0</v>
      </c>
      <c r="AF102" s="6">
        <f>SUMPRODUCT((N100:N109=X102)*(U100:U109=3))+SUMPRODUCT((P100:P109=X102)*(V100:V109=3))</f>
        <v>0</v>
      </c>
      <c r="AG102" s="6">
        <f>SUMPRODUCT((N100:N109=X102)*(U100:U109=1))+SUMPRODUCT((P100:P109=X102)*(V100:V109=1))</f>
        <v>0</v>
      </c>
      <c r="AH102" s="6">
        <f>SUMPRODUCT((N100:N109=X102)*(U100:U109=0))+SUMPRODUCT((P100:P109=X102)*(V100:V109=0))</f>
        <v>0</v>
      </c>
      <c r="AI102" s="29">
        <f>RANK(AC102,AC102:AC106,0)</f>
        <v>1</v>
      </c>
      <c r="AJ102" s="6">
        <f>AD102-AE102</f>
        <v>0</v>
      </c>
    </row>
    <row r="103" spans="2:36">
      <c r="B103" s="16" t="s">
        <v>434</v>
      </c>
      <c r="C103" s="11" t="str">
        <f>B96</f>
        <v>Feyenoord</v>
      </c>
      <c r="D103" s="12" t="s">
        <v>7</v>
      </c>
      <c r="E103" s="13" t="str">
        <f>B93</f>
        <v>Southampton</v>
      </c>
      <c r="F103" s="14"/>
      <c r="G103" s="12" t="s">
        <v>7</v>
      </c>
      <c r="H103" s="14"/>
      <c r="I103" s="12"/>
      <c r="J103" s="6" t="str">
        <f t="shared" si="55"/>
        <v/>
      </c>
      <c r="K103" s="6" t="str">
        <f t="shared" si="56"/>
        <v/>
      </c>
      <c r="M103" s="16" t="s">
        <v>434</v>
      </c>
      <c r="N103" s="11" t="str">
        <f>M96</f>
        <v>Nr: 1 poule C-F</v>
      </c>
      <c r="O103" s="12" t="s">
        <v>7</v>
      </c>
      <c r="P103" s="13" t="str">
        <f>M93</f>
        <v>Nr: 2 poule C-E</v>
      </c>
      <c r="Q103" s="14"/>
      <c r="R103" s="12" t="s">
        <v>7</v>
      </c>
      <c r="S103" s="14"/>
      <c r="T103" s="12"/>
      <c r="U103" s="6" t="str">
        <f t="shared" si="57"/>
        <v/>
      </c>
      <c r="V103" s="6" t="str">
        <f t="shared" si="58"/>
        <v/>
      </c>
      <c r="X103" s="27" t="str">
        <f t="shared" ref="X103:X106" si="59">M93</f>
        <v>Nr: 2 poule C-E</v>
      </c>
      <c r="Y103" s="6" t="str">
        <f>U101</f>
        <v/>
      </c>
      <c r="Z103" s="6" t="str">
        <f>V103</f>
        <v/>
      </c>
      <c r="AA103" s="6" t="str">
        <f>V105</f>
        <v/>
      </c>
      <c r="AB103" s="6" t="str">
        <f>U108</f>
        <v/>
      </c>
      <c r="AC103" s="28">
        <f t="shared" ref="AC103:AC106" si="60">SUM(Y103:AB103)</f>
        <v>0</v>
      </c>
      <c r="AD103" s="6">
        <f>SUMIF(N100:N109,X103,Q100:Q109)+SUMIF(P100:P109,X103,S100:S109)</f>
        <v>0</v>
      </c>
      <c r="AE103" s="6">
        <f>SUMIF(N100:N109,X103,S100:S109)+SUMIF(P100:P109,X103,Q100:Q109)</f>
        <v>0</v>
      </c>
      <c r="AF103" s="6">
        <f>SUMPRODUCT((N100:N109=X103)*(U100:U109=3))+SUMPRODUCT((P100:P109=X103)*(V100:V109=3))</f>
        <v>0</v>
      </c>
      <c r="AG103" s="6">
        <f>SUMPRODUCT((N100:N109=X103)*(U100:U109=1))+SUMPRODUCT((P100:P109=X103)*(V100:V109=1))</f>
        <v>0</v>
      </c>
      <c r="AH103" s="6">
        <f>SUMPRODUCT((N100:N109=X103)*(U100:U109=0))+SUMPRODUCT((P100:P109=X103)*(V100:V109=0))</f>
        <v>0</v>
      </c>
      <c r="AI103" s="29">
        <f>RANK(AC103,AC102:AC106,0)</f>
        <v>1</v>
      </c>
      <c r="AJ103" s="6">
        <f t="shared" ref="AJ103:AJ106" si="61">AD103-AE103</f>
        <v>0</v>
      </c>
    </row>
    <row r="104" spans="2:36">
      <c r="B104" s="16" t="s">
        <v>435</v>
      </c>
      <c r="C104" s="11" t="str">
        <f>B94</f>
        <v>Valencia</v>
      </c>
      <c r="D104" s="12" t="s">
        <v>7</v>
      </c>
      <c r="E104" s="13" t="str">
        <f>B95</f>
        <v>Hoffenheim</v>
      </c>
      <c r="F104" s="14"/>
      <c r="G104" s="12" t="s">
        <v>7</v>
      </c>
      <c r="H104" s="14"/>
      <c r="I104" s="12"/>
      <c r="J104" s="6" t="str">
        <f t="shared" si="55"/>
        <v/>
      </c>
      <c r="K104" s="6" t="str">
        <f t="shared" si="56"/>
        <v/>
      </c>
      <c r="M104" s="16" t="s">
        <v>435</v>
      </c>
      <c r="N104" s="11" t="str">
        <f>M94</f>
        <v>Nr: 3 poule C-E</v>
      </c>
      <c r="O104" s="12" t="s">
        <v>7</v>
      </c>
      <c r="P104" s="13" t="str">
        <f>M95</f>
        <v>Nr: 4 poule C-E</v>
      </c>
      <c r="Q104" s="14"/>
      <c r="R104" s="12" t="s">
        <v>7</v>
      </c>
      <c r="S104" s="14"/>
      <c r="T104" s="12"/>
      <c r="U104" s="6" t="str">
        <f t="shared" si="57"/>
        <v/>
      </c>
      <c r="V104" s="6" t="str">
        <f t="shared" si="58"/>
        <v/>
      </c>
      <c r="X104" s="27" t="str">
        <f t="shared" si="59"/>
        <v>Nr: 3 poule C-E</v>
      </c>
      <c r="Y104" s="6" t="str">
        <f>U102</f>
        <v/>
      </c>
      <c r="Z104" s="6" t="str">
        <f>U104</f>
        <v/>
      </c>
      <c r="AA104" s="6" t="str">
        <f>V106</f>
        <v/>
      </c>
      <c r="AB104" s="6" t="str">
        <f>V108</f>
        <v/>
      </c>
      <c r="AC104" s="28">
        <f t="shared" si="60"/>
        <v>0</v>
      </c>
      <c r="AD104" s="6">
        <f>SUMIF(N100:N109,X104,Q100:Q109)+SUMIF(P100:P109,X104,S100:S109)</f>
        <v>0</v>
      </c>
      <c r="AE104" s="6">
        <f>SUMIF(N100:N109,X104,S100:S109)+SUMIF(P100:P109,X104,Q100:Q109)</f>
        <v>0</v>
      </c>
      <c r="AF104" s="6">
        <f>SUMPRODUCT((N100:N109=X104)*(U100:U109=3))+SUMPRODUCT((P100:P109=X104)*(V100:V109=3))</f>
        <v>0</v>
      </c>
      <c r="AG104" s="6">
        <f>SUMPRODUCT((N100:N109=X104)*(U100:U109=1))+SUMPRODUCT((P100:P109=X104)*(V100:V109=1))</f>
        <v>0</v>
      </c>
      <c r="AH104" s="6">
        <f>SUMPRODUCT((N100:N109=X104)*(U100:U109=0))+SUMPRODUCT((P100:P109=X104)*(V100:V109=0))</f>
        <v>0</v>
      </c>
      <c r="AI104" s="29">
        <f>RANK(AC104,AC102:AC106,0)</f>
        <v>1</v>
      </c>
      <c r="AJ104" s="6">
        <f t="shared" si="61"/>
        <v>0</v>
      </c>
    </row>
    <row r="105" spans="2:36">
      <c r="B105" s="16" t="s">
        <v>436</v>
      </c>
      <c r="C105" s="11" t="str">
        <f>B92</f>
        <v>Chelsea</v>
      </c>
      <c r="D105" s="12" t="s">
        <v>7</v>
      </c>
      <c r="E105" s="13" t="str">
        <f>B93</f>
        <v>Southampton</v>
      </c>
      <c r="F105" s="14"/>
      <c r="G105" s="12" t="s">
        <v>7</v>
      </c>
      <c r="H105" s="14"/>
      <c r="I105" s="12"/>
      <c r="J105" s="6" t="str">
        <f t="shared" si="55"/>
        <v/>
      </c>
      <c r="K105" s="6" t="str">
        <f t="shared" si="56"/>
        <v/>
      </c>
      <c r="M105" s="16" t="s">
        <v>436</v>
      </c>
      <c r="N105" s="11" t="str">
        <f>M92</f>
        <v>Nr: 5 poule C-D</v>
      </c>
      <c r="O105" s="12" t="s">
        <v>7</v>
      </c>
      <c r="P105" s="13" t="str">
        <f>M93</f>
        <v>Nr: 2 poule C-E</v>
      </c>
      <c r="Q105" s="14"/>
      <c r="R105" s="12" t="s">
        <v>7</v>
      </c>
      <c r="S105" s="14"/>
      <c r="T105" s="12"/>
      <c r="U105" s="6" t="str">
        <f t="shared" si="57"/>
        <v/>
      </c>
      <c r="V105" s="6" t="str">
        <f t="shared" si="58"/>
        <v/>
      </c>
      <c r="X105" s="27" t="str">
        <f t="shared" si="59"/>
        <v>Nr: 4 poule C-E</v>
      </c>
      <c r="Y105" s="6" t="str">
        <f>V101</f>
        <v/>
      </c>
      <c r="Z105" s="6" t="str">
        <f>V104</f>
        <v/>
      </c>
      <c r="AA105" s="6" t="str">
        <f>U107</f>
        <v/>
      </c>
      <c r="AB105" s="6" t="str">
        <f>U109</f>
        <v/>
      </c>
      <c r="AC105" s="28">
        <f t="shared" si="60"/>
        <v>0</v>
      </c>
      <c r="AD105" s="6">
        <f>SUMIF(N100:N109,X105,Q100:Q109)+SUMIF(P100:P109,X105,S100:S109)</f>
        <v>0</v>
      </c>
      <c r="AE105" s="6">
        <f>SUMIF(N100:N109,X105,S100:S109)+SUMIF(P100:P109,X105,Q100:Q109)</f>
        <v>0</v>
      </c>
      <c r="AF105" s="6">
        <f>SUMPRODUCT((N100:N109=X105)*(U100:U109=3))+SUMPRODUCT((P100:P109=X105)*(V100:V109=3))</f>
        <v>0</v>
      </c>
      <c r="AG105" s="6">
        <f>SUMPRODUCT((N100:N109=X105)*(U100:U109=1))+SUMPRODUCT((P100:P109=X105)*(V100:V109=1))</f>
        <v>0</v>
      </c>
      <c r="AH105" s="6">
        <f>SUMPRODUCT((N100:N109=X105)*(U100:U109=0))+SUMPRODUCT((P100:P109=X105)*(V100:V109=0))</f>
        <v>0</v>
      </c>
      <c r="AI105" s="29">
        <f>RANK(AC105,AC102:AC106,0)</f>
        <v>1</v>
      </c>
      <c r="AJ105" s="6">
        <f t="shared" si="61"/>
        <v>0</v>
      </c>
    </row>
    <row r="106" spans="2:36">
      <c r="B106" s="16" t="s">
        <v>437</v>
      </c>
      <c r="C106" s="11" t="str">
        <f>B96</f>
        <v>Feyenoord</v>
      </c>
      <c r="D106" s="12" t="s">
        <v>7</v>
      </c>
      <c r="E106" s="13" t="str">
        <f>B94</f>
        <v>Valencia</v>
      </c>
      <c r="F106" s="14"/>
      <c r="G106" s="12" t="s">
        <v>7</v>
      </c>
      <c r="H106" s="14"/>
      <c r="I106" s="12"/>
      <c r="J106" s="6" t="str">
        <f>IF(F106="","",IF(F106&gt;H106,3,IF(F106=H106,1,0)))</f>
        <v/>
      </c>
      <c r="K106" s="6" t="str">
        <f>IF(H106="","",IF(H106&gt;F106,3,IF(H106=F106,1,0)))</f>
        <v/>
      </c>
      <c r="M106" s="16" t="s">
        <v>437</v>
      </c>
      <c r="N106" s="11" t="str">
        <f>M96</f>
        <v>Nr: 1 poule C-F</v>
      </c>
      <c r="O106" s="12" t="s">
        <v>7</v>
      </c>
      <c r="P106" s="13" t="str">
        <f>M94</f>
        <v>Nr: 3 poule C-E</v>
      </c>
      <c r="Q106" s="14"/>
      <c r="R106" s="12" t="s">
        <v>7</v>
      </c>
      <c r="S106" s="14"/>
      <c r="T106" s="12"/>
      <c r="U106" s="6" t="str">
        <f>IF(Q106="","",IF(Q106&gt;S106,3,IF(Q106=S106,1,0)))</f>
        <v/>
      </c>
      <c r="V106" s="6" t="str">
        <f>IF(S106="","",IF(S106&gt;Q106,3,IF(S106=Q106,1,0)))</f>
        <v/>
      </c>
      <c r="X106" s="27" t="str">
        <f t="shared" si="59"/>
        <v>Nr: 1 poule C-F</v>
      </c>
      <c r="Y106" s="6" t="str">
        <f>V100</f>
        <v/>
      </c>
      <c r="Z106" s="6" t="str">
        <f>U103</f>
        <v/>
      </c>
      <c r="AA106" s="6" t="str">
        <f>U106</f>
        <v/>
      </c>
      <c r="AB106" s="6" t="str">
        <f>V109</f>
        <v/>
      </c>
      <c r="AC106" s="28">
        <f t="shared" si="60"/>
        <v>0</v>
      </c>
      <c r="AD106" s="6">
        <f>SUMIF(N100:N109,X106,Q100:Q109)+SUMIF(P100:P109,X106,S100:S109)</f>
        <v>0</v>
      </c>
      <c r="AE106" s="6">
        <f>SUMIF(N100:N109,X106,S100:S109)+SUMIF(P100:P109,X106,Q100:Q109)</f>
        <v>0</v>
      </c>
      <c r="AF106" s="6">
        <f>SUMPRODUCT((N100:N109=X106)*(U100:U109=3))+SUMPRODUCT((P100:P109=X106)*(V100:V109=3))</f>
        <v>0</v>
      </c>
      <c r="AG106" s="6">
        <f>SUMPRODUCT((N100:N109=X106)*(U100:U109=1))+SUMPRODUCT((P100:P109=X106)*(V100:V109=1))</f>
        <v>0</v>
      </c>
      <c r="AH106" s="6">
        <f>SUMPRODUCT((N100:N109=X106)*(U100:U109=0))+SUMPRODUCT((P100:P109=X106)*(V100:V109=0))</f>
        <v>0</v>
      </c>
      <c r="AI106" s="29">
        <f>RANK(AC106,AC102:AC106,0)</f>
        <v>1</v>
      </c>
      <c r="AJ106" s="6">
        <f t="shared" si="61"/>
        <v>0</v>
      </c>
    </row>
    <row r="107" spans="2:36">
      <c r="B107" s="16" t="s">
        <v>438</v>
      </c>
      <c r="C107" s="11" t="str">
        <f>B95</f>
        <v>Hoffenheim</v>
      </c>
      <c r="D107" s="12" t="s">
        <v>7</v>
      </c>
      <c r="E107" s="13" t="str">
        <f>B92</f>
        <v>Chelsea</v>
      </c>
      <c r="F107" s="14"/>
      <c r="G107" s="12" t="s">
        <v>7</v>
      </c>
      <c r="H107" s="14"/>
      <c r="I107" s="12"/>
      <c r="J107" s="6" t="str">
        <f t="shared" ref="J107:J109" si="62">IF(F107="","",IF(F107&gt;H107,3,IF(F107=H107,1,0)))</f>
        <v/>
      </c>
      <c r="K107" s="6" t="str">
        <f t="shared" ref="K107:K109" si="63">IF(H107="","",IF(H107&gt;F107,3,IF(H107=F107,1,0)))</f>
        <v/>
      </c>
      <c r="M107" s="16" t="s">
        <v>438</v>
      </c>
      <c r="N107" s="11" t="str">
        <f>M95</f>
        <v>Nr: 4 poule C-E</v>
      </c>
      <c r="O107" s="12" t="s">
        <v>7</v>
      </c>
      <c r="P107" s="13" t="str">
        <f>M92</f>
        <v>Nr: 5 poule C-D</v>
      </c>
      <c r="Q107" s="14"/>
      <c r="R107" s="12" t="s">
        <v>7</v>
      </c>
      <c r="S107" s="14"/>
      <c r="T107" s="12"/>
      <c r="U107" s="6" t="str">
        <f t="shared" ref="U107:U109" si="64">IF(Q107="","",IF(Q107&gt;S107,3,IF(Q107=S107,1,0)))</f>
        <v/>
      </c>
      <c r="V107" s="6" t="str">
        <f t="shared" ref="V107:V109" si="65">IF(S107="","",IF(S107&gt;Q107,3,IF(S107=Q107,1,0)))</f>
        <v/>
      </c>
    </row>
    <row r="108" spans="2:36">
      <c r="B108" s="16" t="s">
        <v>446</v>
      </c>
      <c r="C108" s="11" t="str">
        <f>B93</f>
        <v>Southampton</v>
      </c>
      <c r="D108" s="12" t="s">
        <v>7</v>
      </c>
      <c r="E108" s="13" t="str">
        <f>B94</f>
        <v>Valencia</v>
      </c>
      <c r="F108" s="14"/>
      <c r="G108" s="12" t="s">
        <v>7</v>
      </c>
      <c r="H108" s="14"/>
      <c r="I108" s="12"/>
      <c r="J108" s="6" t="str">
        <f t="shared" si="62"/>
        <v/>
      </c>
      <c r="K108" s="6" t="str">
        <f t="shared" si="63"/>
        <v/>
      </c>
      <c r="M108" s="16" t="s">
        <v>446</v>
      </c>
      <c r="N108" s="11" t="str">
        <f>M93</f>
        <v>Nr: 2 poule C-E</v>
      </c>
      <c r="O108" s="12" t="s">
        <v>7</v>
      </c>
      <c r="P108" s="13" t="str">
        <f>M94</f>
        <v>Nr: 3 poule C-E</v>
      </c>
      <c r="Q108" s="14"/>
      <c r="R108" s="12" t="s">
        <v>7</v>
      </c>
      <c r="S108" s="14"/>
      <c r="T108" s="12"/>
      <c r="U108" s="6" t="str">
        <f t="shared" si="64"/>
        <v/>
      </c>
      <c r="V108" s="6" t="str">
        <f t="shared" si="65"/>
        <v/>
      </c>
    </row>
    <row r="109" spans="2:36">
      <c r="B109" s="16" t="s">
        <v>447</v>
      </c>
      <c r="C109" s="11" t="str">
        <f>B95</f>
        <v>Hoffenheim</v>
      </c>
      <c r="D109" s="12" t="s">
        <v>7</v>
      </c>
      <c r="E109" s="13" t="str">
        <f>B96</f>
        <v>Feyenoord</v>
      </c>
      <c r="F109" s="14"/>
      <c r="G109" s="12" t="s">
        <v>7</v>
      </c>
      <c r="H109" s="14"/>
      <c r="I109" s="12"/>
      <c r="J109" s="6" t="str">
        <f t="shared" si="62"/>
        <v/>
      </c>
      <c r="K109" s="6" t="str">
        <f t="shared" si="63"/>
        <v/>
      </c>
      <c r="M109" s="16" t="s">
        <v>447</v>
      </c>
      <c r="N109" s="11" t="str">
        <f>M95</f>
        <v>Nr: 4 poule C-E</v>
      </c>
      <c r="O109" s="12" t="s">
        <v>7</v>
      </c>
      <c r="P109" s="13" t="str">
        <f>M96</f>
        <v>Nr: 1 poule C-F</v>
      </c>
      <c r="Q109" s="14"/>
      <c r="R109" s="12" t="s">
        <v>7</v>
      </c>
      <c r="S109" s="14"/>
      <c r="T109" s="12"/>
      <c r="U109" s="6" t="str">
        <f t="shared" si="64"/>
        <v/>
      </c>
      <c r="V109" s="6" t="str">
        <f t="shared" si="65"/>
        <v/>
      </c>
    </row>
    <row r="110" spans="2:36">
      <c r="D110" s="47"/>
      <c r="O110" s="47"/>
    </row>
    <row r="111" spans="2:36">
      <c r="D111" s="47"/>
      <c r="O111" s="47"/>
      <c r="X111" s="35" t="s">
        <v>88</v>
      </c>
    </row>
    <row r="112" spans="2:36">
      <c r="B112" s="2" t="s">
        <v>237</v>
      </c>
      <c r="D112" s="47"/>
      <c r="M112" s="2" t="s">
        <v>238</v>
      </c>
      <c r="N112" s="26" t="s">
        <v>27</v>
      </c>
      <c r="O112" s="47"/>
    </row>
    <row r="113" spans="1:36">
      <c r="D113" s="47"/>
      <c r="O113" s="47"/>
      <c r="X113" s="37" t="str">
        <f>B112</f>
        <v>Poule C-F</v>
      </c>
      <c r="Y113" s="36" t="s">
        <v>79</v>
      </c>
      <c r="Z113" s="36" t="s">
        <v>80</v>
      </c>
      <c r="AA113" s="36" t="s">
        <v>81</v>
      </c>
      <c r="AB113" s="36" t="s">
        <v>87</v>
      </c>
      <c r="AC113" s="36" t="s">
        <v>4</v>
      </c>
      <c r="AD113" s="36" t="s">
        <v>82</v>
      </c>
      <c r="AE113" s="36" t="s">
        <v>83</v>
      </c>
      <c r="AF113" s="36" t="s">
        <v>84</v>
      </c>
      <c r="AG113" s="36" t="s">
        <v>85</v>
      </c>
      <c r="AH113" s="36" t="s">
        <v>86</v>
      </c>
      <c r="AI113" s="36" t="s">
        <v>5</v>
      </c>
      <c r="AJ113" s="36" t="s">
        <v>127</v>
      </c>
    </row>
    <row r="114" spans="1:36">
      <c r="A114" s="1">
        <v>1</v>
      </c>
      <c r="B114" s="41" t="s">
        <v>111</v>
      </c>
      <c r="C114" s="5" t="str">
        <f>VLOOKUP(B114,'Teams + teamnaam'!$AA$2:$AD$53,3,FALSE)</f>
        <v>VEV'67</v>
      </c>
      <c r="D114" s="47" t="s">
        <v>27</v>
      </c>
      <c r="M114" s="42" t="s">
        <v>484</v>
      </c>
      <c r="O114" s="47" t="s">
        <v>27</v>
      </c>
      <c r="X114" s="27" t="str">
        <f>B114</f>
        <v>Everton</v>
      </c>
      <c r="Y114" s="6" t="str">
        <f>J122</f>
        <v/>
      </c>
      <c r="Z114" s="6" t="str">
        <f>K124</f>
        <v/>
      </c>
      <c r="AA114" s="6" t="str">
        <f>J127</f>
        <v/>
      </c>
      <c r="AB114" s="6" t="str">
        <f>K129</f>
        <v/>
      </c>
      <c r="AC114" s="28">
        <f>SUM(Y114:AB114)</f>
        <v>0</v>
      </c>
      <c r="AD114" s="6">
        <f>SUMIF(C122:C131,X114,F122:F131)+SUMIF(E122:E131,X114,H122:H131)</f>
        <v>0</v>
      </c>
      <c r="AE114" s="6">
        <f>SUMIF(C122:C131,X114,H122:H131)+SUMIF(E122:E131,X114,F122:F131)</f>
        <v>0</v>
      </c>
      <c r="AF114" s="6">
        <f>SUMPRODUCT((C122:C131=X114)*(J122:J131=3))+SUMPRODUCT((E122:E131=X114)*(K122:K131=3))</f>
        <v>0</v>
      </c>
      <c r="AG114" s="6">
        <f>SUMPRODUCT((C122:C131=X114)*(J122:J131=1))+SUMPRODUCT((E122:E131=X114)*(K122:K131=1))</f>
        <v>0</v>
      </c>
      <c r="AH114" s="6">
        <f>SUMPRODUCT((C122:C131=X114)*(J122:J131=0))+SUMPRODUCT((E122:E131=X114)*(K122:K131=0))</f>
        <v>0</v>
      </c>
      <c r="AI114" s="29">
        <f>RANK(AC114,AC114:AC118,0)</f>
        <v>1</v>
      </c>
      <c r="AJ114" s="6">
        <f>AD114-AE114</f>
        <v>0</v>
      </c>
    </row>
    <row r="115" spans="1:36">
      <c r="A115" s="1">
        <v>2</v>
      </c>
      <c r="B115" s="41" t="s">
        <v>104</v>
      </c>
      <c r="C115" s="5" t="str">
        <f>VLOOKUP(B115,'Teams + teamnaam'!$AA$2:$AD$53,3,FALSE)</f>
        <v>SV Marum</v>
      </c>
      <c r="D115" s="47"/>
      <c r="M115" s="42" t="s">
        <v>485</v>
      </c>
      <c r="O115" s="47"/>
      <c r="X115" s="27" t="str">
        <f t="shared" ref="X115:X118" si="66">B115</f>
        <v>Atletico Madrid</v>
      </c>
      <c r="Y115" s="6" t="str">
        <f>J123</f>
        <v/>
      </c>
      <c r="Z115" s="6" t="str">
        <f>K125</f>
        <v/>
      </c>
      <c r="AA115" s="6" t="str">
        <f>K127</f>
        <v/>
      </c>
      <c r="AB115" s="6" t="str">
        <f>J130</f>
        <v/>
      </c>
      <c r="AC115" s="28">
        <f t="shared" ref="AC115:AC118" si="67">SUM(Y115:AB115)</f>
        <v>0</v>
      </c>
      <c r="AD115" s="6">
        <f>SUMIF(C122:C131,X115,F122:F131)+SUMIF(E122:E131,X115,H122:H131)</f>
        <v>0</v>
      </c>
      <c r="AE115" s="6">
        <f>SUMIF(C122:C131,X115,H122:H131)+SUMIF(E122:E131,X115,F122:F131)</f>
        <v>0</v>
      </c>
      <c r="AF115" s="6">
        <f>SUMPRODUCT((C122:C131=X115)*(J122:J131=3))+SUMPRODUCT((E122:E131=X115)*(K122:K131=3))</f>
        <v>0</v>
      </c>
      <c r="AG115" s="6">
        <f>SUMPRODUCT((C122:C131=X115)*(J122:J131=1))+SUMPRODUCT((E122:E131=X115)*(K122:K131=1))</f>
        <v>0</v>
      </c>
      <c r="AH115" s="6">
        <f>SUMPRODUCT((C122:C131=X115)*(J122:J131=0))+SUMPRODUCT((E122:E131=X115)*(K122:K131=0))</f>
        <v>0</v>
      </c>
      <c r="AI115" s="29">
        <f>RANK(AC115,AC114:AC118,0)</f>
        <v>1</v>
      </c>
      <c r="AJ115" s="6">
        <f t="shared" ref="AJ115:AJ118" si="68">AD115-AE115</f>
        <v>0</v>
      </c>
    </row>
    <row r="116" spans="1:36">
      <c r="A116" s="1">
        <v>3</v>
      </c>
      <c r="B116" s="41" t="s">
        <v>115</v>
      </c>
      <c r="C116" s="5" t="str">
        <f>VLOOKUP(B116,'Teams + teamnaam'!$AA$2:$AD$53,3,FALSE)</f>
        <v>VV Grijpskerk</v>
      </c>
      <c r="D116" s="47"/>
      <c r="M116" s="42" t="s">
        <v>486</v>
      </c>
      <c r="O116" s="47"/>
      <c r="X116" s="27" t="str">
        <f t="shared" si="66"/>
        <v>Fiorentina</v>
      </c>
      <c r="Y116" s="6" t="str">
        <f>J124</f>
        <v/>
      </c>
      <c r="Z116" s="6" t="str">
        <f>J126</f>
        <v/>
      </c>
      <c r="AA116" s="6" t="str">
        <f>K128</f>
        <v/>
      </c>
      <c r="AB116" s="6" t="str">
        <f>K130</f>
        <v/>
      </c>
      <c r="AC116" s="28">
        <f t="shared" si="67"/>
        <v>0</v>
      </c>
      <c r="AD116" s="6">
        <f>SUMIF(C122:C131,X116,F122:F131)+SUMIF(E122:E131,X116,H122:H131)</f>
        <v>0</v>
      </c>
      <c r="AE116" s="6">
        <f>SUMIF(C122:C131,X116,H122:H131)+SUMIF(E122:E131,X116,F122:F131)</f>
        <v>0</v>
      </c>
      <c r="AF116" s="6">
        <f>SUMPRODUCT((C122:C131=X116)*(J122:J131=3))+SUMPRODUCT((E122:E131=X116)*(K122:K131=3))</f>
        <v>0</v>
      </c>
      <c r="AG116" s="6">
        <f>SUMPRODUCT((C122:C131=X116)*(J122:J131=1))+SUMPRODUCT((E122:E131=X116)*(K122:K131=1))</f>
        <v>0</v>
      </c>
      <c r="AH116" s="6">
        <f>SUMPRODUCT((C122:C131=X116)*(J122:J131=0))+SUMPRODUCT((E122:E131=X116)*(K122:K131=0))</f>
        <v>0</v>
      </c>
      <c r="AI116" s="29">
        <f>RANK(AC116,AC114:AC118,0)</f>
        <v>1</v>
      </c>
      <c r="AJ116" s="6">
        <f t="shared" si="68"/>
        <v>0</v>
      </c>
    </row>
    <row r="117" spans="1:36">
      <c r="A117" s="1">
        <v>4</v>
      </c>
      <c r="B117" s="41" t="s">
        <v>148</v>
      </c>
      <c r="C117" s="5" t="str">
        <f>VLOOKUP(B117,'Teams + teamnaam'!$AA$2:$AD$53,3,FALSE)</f>
        <v>Grootegast</v>
      </c>
      <c r="D117" s="47"/>
      <c r="M117" s="42" t="s">
        <v>487</v>
      </c>
      <c r="O117" s="47"/>
      <c r="P117" s="1" t="s">
        <v>27</v>
      </c>
      <c r="X117" s="27" t="str">
        <f t="shared" si="66"/>
        <v>Werder Bremen</v>
      </c>
      <c r="Y117" s="6" t="str">
        <f>K123</f>
        <v/>
      </c>
      <c r="Z117" s="6" t="str">
        <f>K126</f>
        <v/>
      </c>
      <c r="AA117" s="6" t="str">
        <f>J129</f>
        <v/>
      </c>
      <c r="AB117" s="6" t="str">
        <f>J131</f>
        <v/>
      </c>
      <c r="AC117" s="28">
        <f t="shared" si="67"/>
        <v>0</v>
      </c>
      <c r="AD117" s="6">
        <f>SUMIF(C122:C131,X117,F122:F131)+SUMIF(E122:E131,X117,H122:H131)</f>
        <v>0</v>
      </c>
      <c r="AE117" s="6">
        <f>SUMIF(C122:C131,X117,H122:H131)+SUMIF(E122:E131,X117,F122:F131)</f>
        <v>0</v>
      </c>
      <c r="AF117" s="6">
        <f>SUMPRODUCT((C122:C131=X117)*(J122:J131=3))+SUMPRODUCT((E122:E131=X117)*(K122:K131=3))</f>
        <v>0</v>
      </c>
      <c r="AG117" s="6">
        <f>SUMPRODUCT((C122:C131=X117)*(J122:J131=1))+SUMPRODUCT((E122:E131=X117)*(K122:K131=1))</f>
        <v>0</v>
      </c>
      <c r="AH117" s="6">
        <f>SUMPRODUCT((C122:C131=X117)*(J122:J131=0))+SUMPRODUCT((E122:E131=X117)*(K122:K131=0))</f>
        <v>0</v>
      </c>
      <c r="AI117" s="29">
        <f>RANK(AC117,AC114:AC118,0)</f>
        <v>1</v>
      </c>
      <c r="AJ117" s="6">
        <f t="shared" si="68"/>
        <v>0</v>
      </c>
    </row>
    <row r="118" spans="1:36">
      <c r="A118" s="1">
        <v>5</v>
      </c>
      <c r="B118" s="41" t="s">
        <v>595</v>
      </c>
      <c r="C118" s="5" t="str">
        <f>VLOOKUP(B118,'Teams + teamnaam'!$AA$2:$AD$53,3,FALSE)</f>
        <v>OKVC</v>
      </c>
      <c r="D118" s="47"/>
      <c r="M118" s="42" t="s">
        <v>488</v>
      </c>
      <c r="O118" s="47"/>
      <c r="X118" s="27" t="str">
        <f t="shared" si="66"/>
        <v>Nice-OKVC</v>
      </c>
      <c r="Y118" s="6" t="str">
        <f>K122</f>
        <v/>
      </c>
      <c r="Z118" s="6" t="str">
        <f>J125</f>
        <v/>
      </c>
      <c r="AA118" s="6" t="str">
        <f>J128</f>
        <v/>
      </c>
      <c r="AB118" s="6" t="str">
        <f>K131</f>
        <v/>
      </c>
      <c r="AC118" s="28">
        <f t="shared" si="67"/>
        <v>0</v>
      </c>
      <c r="AD118" s="6">
        <f>SUMIF(C122:C131,X118,F122:F131)+SUMIF(E122:E131,X118,H122:H131)</f>
        <v>0</v>
      </c>
      <c r="AE118" s="6">
        <f>SUMIF(C122:C131,X118,H122:H131)+SUMIF(E122:E131,X118,F122:F131)</f>
        <v>0</v>
      </c>
      <c r="AF118" s="6">
        <f>SUMPRODUCT((C122:C131=X118)*(J122:J131=3))+SUMPRODUCT((E122:E131=X118)*(K122:K131=3))</f>
        <v>0</v>
      </c>
      <c r="AG118" s="6">
        <f>SUMPRODUCT((C122:C131=X118)*(J122:J131=1))+SUMPRODUCT((E122:E131=X118)*(K122:K131=1))</f>
        <v>0</v>
      </c>
      <c r="AH118" s="6">
        <f>SUMPRODUCT((C122:C131=X118)*(J122:J131=0))+SUMPRODUCT((E122:E131=X118)*(K122:K131=0))</f>
        <v>0</v>
      </c>
      <c r="AI118" s="29">
        <f>RANK(AC118,AC114:AC118,0)</f>
        <v>1</v>
      </c>
      <c r="AJ118" s="6">
        <f t="shared" si="68"/>
        <v>0</v>
      </c>
    </row>
    <row r="119" spans="1:36">
      <c r="D119" s="47"/>
      <c r="O119" s="47"/>
      <c r="T119" s="46"/>
      <c r="U119" s="46"/>
      <c r="V119" s="46"/>
      <c r="X119" s="31"/>
      <c r="Y119" s="32"/>
      <c r="Z119" s="32"/>
      <c r="AA119" s="32"/>
      <c r="AB119" s="32"/>
      <c r="AC119" s="32"/>
      <c r="AD119" s="32"/>
      <c r="AE119" s="32"/>
      <c r="AF119" s="31"/>
      <c r="AG119" s="31"/>
      <c r="AH119" s="31"/>
    </row>
    <row r="120" spans="1:36">
      <c r="B120" s="2" t="s">
        <v>448</v>
      </c>
      <c r="D120" s="47"/>
      <c r="M120" s="2" t="s">
        <v>648</v>
      </c>
      <c r="O120" s="107"/>
      <c r="P120" s="2" t="s">
        <v>341</v>
      </c>
      <c r="R120" s="47"/>
      <c r="X120" s="31"/>
      <c r="Y120" s="32"/>
      <c r="Z120" s="32"/>
      <c r="AA120" s="32"/>
      <c r="AB120" s="32"/>
      <c r="AC120" s="32"/>
      <c r="AD120" s="32"/>
      <c r="AE120" s="32"/>
      <c r="AF120" s="31"/>
      <c r="AG120" s="31"/>
      <c r="AH120" s="31"/>
    </row>
    <row r="121" spans="1:36">
      <c r="B121" s="8"/>
      <c r="C121" s="8"/>
      <c r="D121" s="45"/>
      <c r="E121" s="8"/>
      <c r="F121" s="249" t="s">
        <v>5</v>
      </c>
      <c r="G121" s="171"/>
      <c r="H121" s="171"/>
      <c r="I121" s="8"/>
      <c r="J121" s="250" t="s">
        <v>4</v>
      </c>
      <c r="K121" s="249"/>
      <c r="M121" s="8"/>
      <c r="N121" s="8"/>
      <c r="O121" s="45"/>
      <c r="P121" s="8"/>
      <c r="Q121" s="249" t="s">
        <v>5</v>
      </c>
      <c r="R121" s="171"/>
      <c r="S121" s="171"/>
      <c r="T121" s="8"/>
      <c r="U121" s="250" t="s">
        <v>4</v>
      </c>
      <c r="V121" s="249"/>
      <c r="X121" s="35" t="s">
        <v>88</v>
      </c>
      <c r="Y121" s="32"/>
      <c r="Z121" s="32"/>
      <c r="AA121" s="32"/>
      <c r="AB121" s="32"/>
      <c r="AC121" s="32"/>
      <c r="AD121" s="32"/>
      <c r="AE121" s="32"/>
      <c r="AF121" s="31"/>
      <c r="AG121" s="33"/>
      <c r="AH121" s="31"/>
    </row>
    <row r="122" spans="1:36">
      <c r="B122" s="16" t="s">
        <v>440</v>
      </c>
      <c r="C122" s="11" t="str">
        <f>B114</f>
        <v>Everton</v>
      </c>
      <c r="D122" s="12" t="s">
        <v>7</v>
      </c>
      <c r="E122" s="13" t="str">
        <f>B118</f>
        <v>Nice-OKVC</v>
      </c>
      <c r="F122" s="14"/>
      <c r="G122" s="12" t="s">
        <v>7</v>
      </c>
      <c r="H122" s="14"/>
      <c r="I122" s="12"/>
      <c r="J122" s="6" t="str">
        <f>IF(F122="","",IF(F122&gt;H122,3,IF(F122=H122,1,0)))</f>
        <v/>
      </c>
      <c r="K122" s="6" t="str">
        <f>IF(H122="","",IF(H122&gt;F122,3,IF(H122=F122,1,0)))</f>
        <v/>
      </c>
      <c r="M122" s="16" t="s">
        <v>431</v>
      </c>
      <c r="N122" s="11" t="str">
        <f>M114</f>
        <v>Nr: 5 poule C-E</v>
      </c>
      <c r="O122" s="12" t="s">
        <v>7</v>
      </c>
      <c r="P122" s="13" t="str">
        <f>M118</f>
        <v>Nr: 5 poule C-F</v>
      </c>
      <c r="Q122" s="14"/>
      <c r="R122" s="12" t="s">
        <v>7</v>
      </c>
      <c r="S122" s="14"/>
      <c r="T122" s="12"/>
      <c r="U122" s="6" t="str">
        <f>IF(Q122="","",IF(Q122&gt;S122,3,IF(Q122=S122,1,0)))</f>
        <v/>
      </c>
      <c r="V122" s="6" t="str">
        <f>IF(S122="","",IF(S122&gt;Q122,3,IF(S122=Q122,1,0)))</f>
        <v/>
      </c>
      <c r="X122" s="31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</row>
    <row r="123" spans="1:36">
      <c r="B123" s="16" t="s">
        <v>441</v>
      </c>
      <c r="C123" s="11" t="str">
        <f>B115</f>
        <v>Atletico Madrid</v>
      </c>
      <c r="D123" s="12" t="s">
        <v>7</v>
      </c>
      <c r="E123" s="13" t="str">
        <f>B117</f>
        <v>Werder Bremen</v>
      </c>
      <c r="F123" s="14"/>
      <c r="G123" s="12" t="s">
        <v>7</v>
      </c>
      <c r="H123" s="14"/>
      <c r="I123" s="12"/>
      <c r="J123" s="6" t="str">
        <f t="shared" ref="J123:J127" si="69">IF(F123="","",IF(F123&gt;H123,3,IF(F123=H123,1,0)))</f>
        <v/>
      </c>
      <c r="K123" s="6" t="str">
        <f t="shared" ref="K123:K127" si="70">IF(H123="","",IF(H123&gt;F123,3,IF(H123=F123,1,0)))</f>
        <v/>
      </c>
      <c r="M123" s="16" t="s">
        <v>432</v>
      </c>
      <c r="N123" s="11" t="str">
        <f>M115</f>
        <v>Nr: 2 poule C-F</v>
      </c>
      <c r="O123" s="12" t="s">
        <v>7</v>
      </c>
      <c r="P123" s="13" t="str">
        <f>M117</f>
        <v>Nr: 4 poule C-F</v>
      </c>
      <c r="Q123" s="14"/>
      <c r="R123" s="12" t="s">
        <v>7</v>
      </c>
      <c r="S123" s="14"/>
      <c r="T123" s="12"/>
      <c r="U123" s="6" t="str">
        <f t="shared" ref="U123:U127" si="71">IF(Q123="","",IF(Q123&gt;S123,3,IF(Q123=S123,1,0)))</f>
        <v/>
      </c>
      <c r="V123" s="6" t="str">
        <f t="shared" ref="V123:V127" si="72">IF(S123="","",IF(S123&gt;Q123,3,IF(S123=Q123,1,0)))</f>
        <v/>
      </c>
      <c r="X123" s="37" t="str">
        <f>M112</f>
        <v>Poule C-FF</v>
      </c>
      <c r="Y123" s="36" t="s">
        <v>79</v>
      </c>
      <c r="Z123" s="36" t="s">
        <v>80</v>
      </c>
      <c r="AA123" s="36" t="s">
        <v>81</v>
      </c>
      <c r="AB123" s="36" t="s">
        <v>87</v>
      </c>
      <c r="AC123" s="36" t="s">
        <v>4</v>
      </c>
      <c r="AD123" s="36" t="s">
        <v>82</v>
      </c>
      <c r="AE123" s="36" t="s">
        <v>83</v>
      </c>
      <c r="AF123" s="36" t="s">
        <v>84</v>
      </c>
      <c r="AG123" s="36" t="s">
        <v>85</v>
      </c>
      <c r="AH123" s="36" t="s">
        <v>86</v>
      </c>
      <c r="AI123" s="36" t="s">
        <v>5</v>
      </c>
      <c r="AJ123" s="36" t="s">
        <v>127</v>
      </c>
    </row>
    <row r="124" spans="1:36">
      <c r="B124" s="16" t="s">
        <v>419</v>
      </c>
      <c r="C124" s="11" t="str">
        <f>B116</f>
        <v>Fiorentina</v>
      </c>
      <c r="D124" s="12" t="s">
        <v>7</v>
      </c>
      <c r="E124" s="13" t="str">
        <f>B114</f>
        <v>Everton</v>
      </c>
      <c r="F124" s="14"/>
      <c r="G124" s="17" t="s">
        <v>7</v>
      </c>
      <c r="H124" s="14"/>
      <c r="I124" s="12"/>
      <c r="J124" s="6" t="str">
        <f t="shared" si="69"/>
        <v/>
      </c>
      <c r="K124" s="6" t="str">
        <f t="shared" si="70"/>
        <v/>
      </c>
      <c r="M124" s="16" t="s">
        <v>433</v>
      </c>
      <c r="N124" s="11" t="str">
        <f>M116</f>
        <v>Nr: 3 poule C-F</v>
      </c>
      <c r="O124" s="12" t="s">
        <v>7</v>
      </c>
      <c r="P124" s="13" t="str">
        <f>M114</f>
        <v>Nr: 5 poule C-E</v>
      </c>
      <c r="Q124" s="14"/>
      <c r="R124" s="17" t="s">
        <v>7</v>
      </c>
      <c r="S124" s="14"/>
      <c r="T124" s="12"/>
      <c r="U124" s="6" t="str">
        <f t="shared" si="71"/>
        <v/>
      </c>
      <c r="V124" s="6" t="str">
        <f t="shared" si="72"/>
        <v/>
      </c>
      <c r="X124" s="27" t="str">
        <f>M114</f>
        <v>Nr: 5 poule C-E</v>
      </c>
      <c r="Y124" s="6" t="str">
        <f>U122</f>
        <v/>
      </c>
      <c r="Z124" s="6" t="str">
        <f>V124</f>
        <v/>
      </c>
      <c r="AA124" s="6" t="str">
        <f>U127</f>
        <v/>
      </c>
      <c r="AB124" s="6" t="str">
        <f>V129</f>
        <v/>
      </c>
      <c r="AC124" s="28">
        <f>SUM(Y124:AB124)</f>
        <v>0</v>
      </c>
      <c r="AD124" s="6">
        <f>SUMIF(N122:N131,X124,Q122:Q131)+SUMIF(P122:P131,X124,S122:S131)</f>
        <v>0</v>
      </c>
      <c r="AE124" s="6">
        <f>SUMIF(N122:N131,X124,S122:S131)+SUMIF(P122:P131,X124,Q122:Q131)</f>
        <v>0</v>
      </c>
      <c r="AF124" s="6">
        <f>SUMPRODUCT((N122:N131=X124)*(U122:U131=3))+SUMPRODUCT((P122:P131=X124)*(V122:V131=3))</f>
        <v>0</v>
      </c>
      <c r="AG124" s="6">
        <f>SUMPRODUCT((N122:N131=X124)*(U122:U131=1))+SUMPRODUCT((P122:P131=X124)*(V122:V131=1))</f>
        <v>0</v>
      </c>
      <c r="AH124" s="6">
        <f>SUMPRODUCT((N122:N131=X124)*(U122:U131=0))+SUMPRODUCT((P122:P131=X124)*(V122:V131=0))</f>
        <v>0</v>
      </c>
      <c r="AI124" s="29">
        <f>RANK(AC124,AC124:AC128,0)</f>
        <v>1</v>
      </c>
      <c r="AJ124" s="6">
        <f>AD124-AE124</f>
        <v>0</v>
      </c>
    </row>
    <row r="125" spans="1:36">
      <c r="B125" s="16" t="s">
        <v>420</v>
      </c>
      <c r="C125" s="11" t="str">
        <f>B118</f>
        <v>Nice-OKVC</v>
      </c>
      <c r="D125" s="12" t="s">
        <v>7</v>
      </c>
      <c r="E125" s="13" t="str">
        <f>B115</f>
        <v>Atletico Madrid</v>
      </c>
      <c r="F125" s="14"/>
      <c r="G125" s="12" t="s">
        <v>7</v>
      </c>
      <c r="H125" s="14"/>
      <c r="I125" s="12"/>
      <c r="J125" s="6" t="str">
        <f t="shared" si="69"/>
        <v/>
      </c>
      <c r="K125" s="6" t="str">
        <f t="shared" si="70"/>
        <v/>
      </c>
      <c r="M125" s="16" t="s">
        <v>434</v>
      </c>
      <c r="N125" s="11" t="str">
        <f>M118</f>
        <v>Nr: 5 poule C-F</v>
      </c>
      <c r="O125" s="12" t="s">
        <v>7</v>
      </c>
      <c r="P125" s="13" t="str">
        <f>M115</f>
        <v>Nr: 2 poule C-F</v>
      </c>
      <c r="Q125" s="14"/>
      <c r="R125" s="12" t="s">
        <v>7</v>
      </c>
      <c r="S125" s="14"/>
      <c r="T125" s="12"/>
      <c r="U125" s="6" t="str">
        <f t="shared" si="71"/>
        <v/>
      </c>
      <c r="V125" s="6" t="str">
        <f t="shared" si="72"/>
        <v/>
      </c>
      <c r="X125" s="27" t="str">
        <f t="shared" ref="X125:X128" si="73">M115</f>
        <v>Nr: 2 poule C-F</v>
      </c>
      <c r="Y125" s="6" t="str">
        <f>U123</f>
        <v/>
      </c>
      <c r="Z125" s="6" t="str">
        <f>V125</f>
        <v/>
      </c>
      <c r="AA125" s="6" t="str">
        <f>V127</f>
        <v/>
      </c>
      <c r="AB125" s="6" t="str">
        <f>U130</f>
        <v/>
      </c>
      <c r="AC125" s="28">
        <f t="shared" ref="AC125:AC128" si="74">SUM(Y125:AB125)</f>
        <v>0</v>
      </c>
      <c r="AD125" s="6">
        <f>SUMIF(N122:N131,X125,Q122:Q131)+SUMIF(P122:P131,X125,S122:S131)</f>
        <v>0</v>
      </c>
      <c r="AE125" s="6">
        <f>SUMIF(N122:N131,X125,S122:S131)+SUMIF(P122:P131,X125,Q122:Q131)</f>
        <v>0</v>
      </c>
      <c r="AF125" s="6">
        <f>SUMPRODUCT((N122:N131=X125)*(U122:U131=3))+SUMPRODUCT((P122:P131=X125)*(V122:V131=3))</f>
        <v>0</v>
      </c>
      <c r="AG125" s="6">
        <f>SUMPRODUCT((N122:N131=X125)*(U122:U131=1))+SUMPRODUCT((P122:P131=X125)*(V122:V131=1))</f>
        <v>0</v>
      </c>
      <c r="AH125" s="6">
        <f>SUMPRODUCT((N122:N131=X125)*(U122:U131=0))+SUMPRODUCT((P122:P131=X125)*(V122:V131=0))</f>
        <v>0</v>
      </c>
      <c r="AI125" s="29">
        <f>RANK(AC125,AC124:AC128,0)</f>
        <v>1</v>
      </c>
      <c r="AJ125" s="6">
        <f t="shared" ref="AJ125:AJ128" si="75">AD125-AE125</f>
        <v>0</v>
      </c>
    </row>
    <row r="126" spans="1:36">
      <c r="B126" s="16" t="s">
        <v>421</v>
      </c>
      <c r="C126" s="11" t="str">
        <f>B116</f>
        <v>Fiorentina</v>
      </c>
      <c r="D126" s="12" t="s">
        <v>7</v>
      </c>
      <c r="E126" s="13" t="str">
        <f>B117</f>
        <v>Werder Bremen</v>
      </c>
      <c r="F126" s="14"/>
      <c r="G126" s="12" t="s">
        <v>7</v>
      </c>
      <c r="H126" s="14"/>
      <c r="I126" s="12"/>
      <c r="J126" s="6" t="str">
        <f t="shared" si="69"/>
        <v/>
      </c>
      <c r="K126" s="6" t="str">
        <f t="shared" si="70"/>
        <v/>
      </c>
      <c r="M126" s="16" t="s">
        <v>435</v>
      </c>
      <c r="N126" s="11" t="str">
        <f>M116</f>
        <v>Nr: 3 poule C-F</v>
      </c>
      <c r="O126" s="12" t="s">
        <v>7</v>
      </c>
      <c r="P126" s="13" t="str">
        <f>M117</f>
        <v>Nr: 4 poule C-F</v>
      </c>
      <c r="Q126" s="14"/>
      <c r="R126" s="12" t="s">
        <v>7</v>
      </c>
      <c r="S126" s="14"/>
      <c r="T126" s="12"/>
      <c r="U126" s="6" t="str">
        <f t="shared" si="71"/>
        <v/>
      </c>
      <c r="V126" s="6" t="str">
        <f t="shared" si="72"/>
        <v/>
      </c>
      <c r="X126" s="27" t="str">
        <f t="shared" si="73"/>
        <v>Nr: 3 poule C-F</v>
      </c>
      <c r="Y126" s="6" t="str">
        <f>U124</f>
        <v/>
      </c>
      <c r="Z126" s="6" t="str">
        <f>U126</f>
        <v/>
      </c>
      <c r="AA126" s="6" t="str">
        <f>V128</f>
        <v/>
      </c>
      <c r="AB126" s="6" t="str">
        <f>V130</f>
        <v/>
      </c>
      <c r="AC126" s="28">
        <f t="shared" si="74"/>
        <v>0</v>
      </c>
      <c r="AD126" s="6">
        <f>SUMIF(N122:N131,X126,Q122:Q131)+SUMIF(P122:P131,X126,S122:S131)</f>
        <v>0</v>
      </c>
      <c r="AE126" s="6">
        <f>SUMIF(N122:N131,X126,S122:S131)+SUMIF(P122:P131,X126,Q122:Q131)</f>
        <v>0</v>
      </c>
      <c r="AF126" s="6">
        <f>SUMPRODUCT((N122:N131=X126)*(U122:U131=3))+SUMPRODUCT((P122:P131=X126)*(V122:V131=3))</f>
        <v>0</v>
      </c>
      <c r="AG126" s="6">
        <f>SUMPRODUCT((N122:N131=X126)*(U122:U131=1))+SUMPRODUCT((P122:P131=X126)*(V122:V131=1))</f>
        <v>0</v>
      </c>
      <c r="AH126" s="6">
        <f>SUMPRODUCT((N122:N131=X126)*(U122:U131=0))+SUMPRODUCT((P122:P131=X126)*(V122:V131=0))</f>
        <v>0</v>
      </c>
      <c r="AI126" s="29">
        <f>RANK(AC126,AC124:AC128,0)</f>
        <v>1</v>
      </c>
      <c r="AJ126" s="6">
        <f t="shared" si="75"/>
        <v>0</v>
      </c>
    </row>
    <row r="127" spans="1:36">
      <c r="B127" s="16" t="s">
        <v>418</v>
      </c>
      <c r="C127" s="11" t="str">
        <f>B114</f>
        <v>Everton</v>
      </c>
      <c r="D127" s="12" t="s">
        <v>7</v>
      </c>
      <c r="E127" s="13" t="str">
        <f>B115</f>
        <v>Atletico Madrid</v>
      </c>
      <c r="F127" s="14"/>
      <c r="G127" s="12" t="s">
        <v>7</v>
      </c>
      <c r="H127" s="14"/>
      <c r="I127" s="12"/>
      <c r="J127" s="6" t="str">
        <f t="shared" si="69"/>
        <v/>
      </c>
      <c r="K127" s="6" t="str">
        <f t="shared" si="70"/>
        <v/>
      </c>
      <c r="M127" s="16" t="s">
        <v>436</v>
      </c>
      <c r="N127" s="11" t="str">
        <f>M114</f>
        <v>Nr: 5 poule C-E</v>
      </c>
      <c r="O127" s="12" t="s">
        <v>7</v>
      </c>
      <c r="P127" s="13" t="str">
        <f>M115</f>
        <v>Nr: 2 poule C-F</v>
      </c>
      <c r="Q127" s="14"/>
      <c r="R127" s="12" t="s">
        <v>7</v>
      </c>
      <c r="S127" s="14"/>
      <c r="T127" s="12"/>
      <c r="U127" s="6" t="str">
        <f t="shared" si="71"/>
        <v/>
      </c>
      <c r="V127" s="6" t="str">
        <f t="shared" si="72"/>
        <v/>
      </c>
      <c r="X127" s="27" t="str">
        <f t="shared" si="73"/>
        <v>Nr: 4 poule C-F</v>
      </c>
      <c r="Y127" s="6" t="str">
        <f>V123</f>
        <v/>
      </c>
      <c r="Z127" s="6" t="str">
        <f>V126</f>
        <v/>
      </c>
      <c r="AA127" s="6" t="str">
        <f>U129</f>
        <v/>
      </c>
      <c r="AB127" s="6" t="str">
        <f>U131</f>
        <v/>
      </c>
      <c r="AC127" s="28">
        <f t="shared" si="74"/>
        <v>0</v>
      </c>
      <c r="AD127" s="6">
        <f>SUMIF(N122:N131,X127,Q122:Q131)+SUMIF(P122:P131,X127,S122:S131)</f>
        <v>0</v>
      </c>
      <c r="AE127" s="6">
        <f>SUMIF(N122:N131,X127,S122:S131)+SUMIF(P122:P131,X127,Q122:Q131)</f>
        <v>0</v>
      </c>
      <c r="AF127" s="6">
        <f>SUMPRODUCT((N122:N131=X127)*(U122:U131=3))+SUMPRODUCT((P122:P131=X127)*(V122:V131=3))</f>
        <v>0</v>
      </c>
      <c r="AG127" s="6">
        <f>SUMPRODUCT((N122:N131=X127)*(U122:U131=1))+SUMPRODUCT((P122:P131=X127)*(V122:V131=1))</f>
        <v>0</v>
      </c>
      <c r="AH127" s="6">
        <f>SUMPRODUCT((N122:N131=X127)*(U122:U131=0))+SUMPRODUCT((P122:P131=X127)*(V122:V131=0))</f>
        <v>0</v>
      </c>
      <c r="AI127" s="29">
        <f>RANK(AC127,AC124:AC128,0)</f>
        <v>1</v>
      </c>
      <c r="AJ127" s="6">
        <f t="shared" si="75"/>
        <v>0</v>
      </c>
    </row>
    <row r="128" spans="1:36">
      <c r="B128" s="16" t="s">
        <v>393</v>
      </c>
      <c r="C128" s="11" t="str">
        <f>B118</f>
        <v>Nice-OKVC</v>
      </c>
      <c r="D128" s="12" t="s">
        <v>7</v>
      </c>
      <c r="E128" s="13" t="str">
        <f>B116</f>
        <v>Fiorentina</v>
      </c>
      <c r="F128" s="14"/>
      <c r="G128" s="12" t="s">
        <v>7</v>
      </c>
      <c r="H128" s="14"/>
      <c r="I128" s="12"/>
      <c r="J128" s="6" t="str">
        <f>IF(F128="","",IF(F128&gt;H128,3,IF(F128=H128,1,0)))</f>
        <v/>
      </c>
      <c r="K128" s="6" t="str">
        <f>IF(H128="","",IF(H128&gt;F128,3,IF(H128=F128,1,0)))</f>
        <v/>
      </c>
      <c r="M128" s="16" t="s">
        <v>437</v>
      </c>
      <c r="N128" s="11" t="str">
        <f>M118</f>
        <v>Nr: 5 poule C-F</v>
      </c>
      <c r="O128" s="12" t="s">
        <v>7</v>
      </c>
      <c r="P128" s="13" t="str">
        <f>M116</f>
        <v>Nr: 3 poule C-F</v>
      </c>
      <c r="Q128" s="14"/>
      <c r="R128" s="12" t="s">
        <v>7</v>
      </c>
      <c r="S128" s="14"/>
      <c r="T128" s="12"/>
      <c r="U128" s="6" t="str">
        <f>IF(Q128="","",IF(Q128&gt;S128,3,IF(Q128=S128,1,0)))</f>
        <v/>
      </c>
      <c r="V128" s="6" t="str">
        <f>IF(S128="","",IF(S128&gt;Q128,3,IF(S128=Q128,1,0)))</f>
        <v/>
      </c>
      <c r="X128" s="27" t="str">
        <f t="shared" si="73"/>
        <v>Nr: 5 poule C-F</v>
      </c>
      <c r="Y128" s="6" t="str">
        <f>V122</f>
        <v/>
      </c>
      <c r="Z128" s="6" t="str">
        <f>U125</f>
        <v/>
      </c>
      <c r="AA128" s="6" t="str">
        <f>U128</f>
        <v/>
      </c>
      <c r="AB128" s="6" t="str">
        <f>V131</f>
        <v/>
      </c>
      <c r="AC128" s="28">
        <f t="shared" si="74"/>
        <v>0</v>
      </c>
      <c r="AD128" s="6">
        <f>SUMIF(N122:N131,X128,Q122:Q131)+SUMIF(P122:P131,X128,S122:S131)</f>
        <v>0</v>
      </c>
      <c r="AE128" s="6">
        <f>SUMIF(N122:N131,X128,S122:S131)+SUMIF(P122:P131,X128,Q122:Q131)</f>
        <v>0</v>
      </c>
      <c r="AF128" s="6">
        <f>SUMPRODUCT((N122:N131=X128)*(U122:U131=3))+SUMPRODUCT((P122:P131=X128)*(V122:V131=3))</f>
        <v>0</v>
      </c>
      <c r="AG128" s="6">
        <f>SUMPRODUCT((N122:N131=X128)*(U122:U131=1))+SUMPRODUCT((P122:P131=X128)*(V122:V131=1))</f>
        <v>0</v>
      </c>
      <c r="AH128" s="6">
        <f>SUMPRODUCT((N122:N131=X128)*(U122:U131=0))+SUMPRODUCT((P122:P131=X128)*(V122:V131=0))</f>
        <v>0</v>
      </c>
      <c r="AI128" s="29">
        <f>RANK(AC128,AC124:AC128,0)</f>
        <v>1</v>
      </c>
      <c r="AJ128" s="6">
        <f t="shared" si="75"/>
        <v>0</v>
      </c>
    </row>
    <row r="129" spans="2:22">
      <c r="B129" s="16" t="s">
        <v>394</v>
      </c>
      <c r="C129" s="11" t="str">
        <f>B117</f>
        <v>Werder Bremen</v>
      </c>
      <c r="D129" s="12" t="s">
        <v>7</v>
      </c>
      <c r="E129" s="13" t="str">
        <f>B114</f>
        <v>Everton</v>
      </c>
      <c r="F129" s="14"/>
      <c r="G129" s="12" t="s">
        <v>7</v>
      </c>
      <c r="H129" s="14"/>
      <c r="I129" s="12"/>
      <c r="J129" s="6" t="str">
        <f t="shared" ref="J129:J131" si="76">IF(F129="","",IF(F129&gt;H129,3,IF(F129=H129,1,0)))</f>
        <v/>
      </c>
      <c r="K129" s="6" t="str">
        <f t="shared" ref="K129:K131" si="77">IF(H129="","",IF(H129&gt;F129,3,IF(H129=F129,1,0)))</f>
        <v/>
      </c>
      <c r="M129" s="16" t="s">
        <v>438</v>
      </c>
      <c r="N129" s="11" t="str">
        <f>M117</f>
        <v>Nr: 4 poule C-F</v>
      </c>
      <c r="O129" s="12" t="s">
        <v>7</v>
      </c>
      <c r="P129" s="13" t="str">
        <f>M114</f>
        <v>Nr: 5 poule C-E</v>
      </c>
      <c r="Q129" s="14"/>
      <c r="R129" s="12" t="s">
        <v>7</v>
      </c>
      <c r="S129" s="14"/>
      <c r="T129" s="12"/>
      <c r="U129" s="6" t="str">
        <f t="shared" ref="U129:U131" si="78">IF(Q129="","",IF(Q129&gt;S129,3,IF(Q129=S129,1,0)))</f>
        <v/>
      </c>
      <c r="V129" s="6" t="str">
        <f t="shared" ref="V129:V131" si="79">IF(S129="","",IF(S129&gt;Q129,3,IF(S129=Q129,1,0)))</f>
        <v/>
      </c>
    </row>
    <row r="130" spans="2:22">
      <c r="B130" s="16" t="s">
        <v>395</v>
      </c>
      <c r="C130" s="11" t="str">
        <f>B115</f>
        <v>Atletico Madrid</v>
      </c>
      <c r="D130" s="12" t="s">
        <v>7</v>
      </c>
      <c r="E130" s="13" t="str">
        <f>B116</f>
        <v>Fiorentina</v>
      </c>
      <c r="F130" s="14"/>
      <c r="G130" s="12" t="s">
        <v>7</v>
      </c>
      <c r="H130" s="14"/>
      <c r="I130" s="12"/>
      <c r="J130" s="6" t="str">
        <f t="shared" si="76"/>
        <v/>
      </c>
      <c r="K130" s="6" t="str">
        <f t="shared" si="77"/>
        <v/>
      </c>
      <c r="M130" s="16" t="s">
        <v>446</v>
      </c>
      <c r="N130" s="11" t="str">
        <f>M115</f>
        <v>Nr: 2 poule C-F</v>
      </c>
      <c r="O130" s="12" t="s">
        <v>7</v>
      </c>
      <c r="P130" s="13" t="str">
        <f>M116</f>
        <v>Nr: 3 poule C-F</v>
      </c>
      <c r="Q130" s="14"/>
      <c r="R130" s="12" t="s">
        <v>7</v>
      </c>
      <c r="S130" s="14"/>
      <c r="T130" s="12"/>
      <c r="U130" s="6" t="str">
        <f t="shared" si="78"/>
        <v/>
      </c>
      <c r="V130" s="6" t="str">
        <f t="shared" si="79"/>
        <v/>
      </c>
    </row>
    <row r="131" spans="2:22">
      <c r="B131" s="16" t="s">
        <v>400</v>
      </c>
      <c r="C131" s="11" t="str">
        <f>B117</f>
        <v>Werder Bremen</v>
      </c>
      <c r="D131" s="12" t="s">
        <v>7</v>
      </c>
      <c r="E131" s="13" t="str">
        <f>B118</f>
        <v>Nice-OKVC</v>
      </c>
      <c r="F131" s="14"/>
      <c r="G131" s="12" t="s">
        <v>7</v>
      </c>
      <c r="H131" s="14"/>
      <c r="I131" s="12"/>
      <c r="J131" s="6" t="str">
        <f t="shared" si="76"/>
        <v/>
      </c>
      <c r="K131" s="6" t="str">
        <f t="shared" si="77"/>
        <v/>
      </c>
      <c r="M131" s="16" t="s">
        <v>447</v>
      </c>
      <c r="N131" s="11" t="str">
        <f>M117</f>
        <v>Nr: 4 poule C-F</v>
      </c>
      <c r="O131" s="12" t="s">
        <v>7</v>
      </c>
      <c r="P131" s="13" t="str">
        <f>M118</f>
        <v>Nr: 5 poule C-F</v>
      </c>
      <c r="Q131" s="14"/>
      <c r="R131" s="12" t="s">
        <v>7</v>
      </c>
      <c r="S131" s="14"/>
      <c r="T131" s="12"/>
      <c r="U131" s="6" t="str">
        <f t="shared" si="78"/>
        <v/>
      </c>
      <c r="V131" s="6" t="str">
        <f t="shared" si="79"/>
        <v/>
      </c>
    </row>
    <row r="132" spans="2:22">
      <c r="D132" s="47"/>
      <c r="O132" s="47"/>
    </row>
    <row r="133" spans="2:22">
      <c r="D133" s="47"/>
      <c r="O133" s="47"/>
    </row>
  </sheetData>
  <mergeCells count="26">
    <mergeCell ref="F99:H99"/>
    <mergeCell ref="J99:K99"/>
    <mergeCell ref="Q99:S99"/>
    <mergeCell ref="U99:V99"/>
    <mergeCell ref="F121:H121"/>
    <mergeCell ref="J121:K121"/>
    <mergeCell ref="Q121:S121"/>
    <mergeCell ref="U121:V121"/>
    <mergeCell ref="F77:H77"/>
    <mergeCell ref="J77:K77"/>
    <mergeCell ref="Q77:S77"/>
    <mergeCell ref="U77:V77"/>
    <mergeCell ref="F11:H11"/>
    <mergeCell ref="J11:K11"/>
    <mergeCell ref="Q11:S11"/>
    <mergeCell ref="U11:V11"/>
    <mergeCell ref="F33:H33"/>
    <mergeCell ref="J33:K33"/>
    <mergeCell ref="Q33:S33"/>
    <mergeCell ref="U33:V33"/>
    <mergeCell ref="U55:V55"/>
    <mergeCell ref="C1:E1"/>
    <mergeCell ref="N1:P1"/>
    <mergeCell ref="F55:H55"/>
    <mergeCell ref="J55:K55"/>
    <mergeCell ref="Q55:S55"/>
  </mergeCells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I20"/>
  <sheetViews>
    <sheetView zoomScale="85" zoomScaleNormal="85" workbookViewId="0">
      <selection activeCell="L29" sqref="L29"/>
    </sheetView>
  </sheetViews>
  <sheetFormatPr defaultColWidth="9.140625" defaultRowHeight="15"/>
  <cols>
    <col min="1" max="1" width="2" style="1" bestFit="1" customWidth="1"/>
    <col min="2" max="2" width="19.28515625" style="1" bestFit="1" customWidth="1"/>
    <col min="3" max="3" width="16.42578125" style="1" bestFit="1" customWidth="1"/>
    <col min="4" max="4" width="1.5703125" style="47" bestFit="1" customWidth="1"/>
    <col min="5" max="5" width="16.42578125" style="1" bestFit="1" customWidth="1"/>
    <col min="6" max="6" width="4.140625" style="1" customWidth="1"/>
    <col min="7" max="7" width="1.5703125" style="1" bestFit="1" customWidth="1"/>
    <col min="8" max="8" width="5.140625" style="1" customWidth="1"/>
    <col min="9" max="11" width="3.85546875" style="1" customWidth="1"/>
    <col min="12" max="12" width="9.140625" style="1"/>
    <col min="13" max="14" width="15.5703125" style="1" bestFit="1" customWidth="1"/>
    <col min="15" max="15" width="1.5703125" style="47" bestFit="1" customWidth="1"/>
    <col min="16" max="16" width="15.5703125" style="1" bestFit="1" customWidth="1"/>
    <col min="17" max="17" width="4.140625" style="1" customWidth="1"/>
    <col min="18" max="18" width="1.5703125" style="1" bestFit="1" customWidth="1"/>
    <col min="19" max="22" width="4.5703125" style="1" customWidth="1"/>
    <col min="23" max="23" width="9.140625" style="1"/>
    <col min="24" max="24" width="16" style="1" bestFit="1" customWidth="1"/>
    <col min="25" max="28" width="3.5703125" style="1" customWidth="1"/>
    <col min="29" max="29" width="7.140625" style="1" bestFit="1" customWidth="1"/>
    <col min="30" max="30" width="5.5703125" style="1" bestFit="1" customWidth="1"/>
    <col min="31" max="31" width="6.5703125" style="1" bestFit="1" customWidth="1"/>
    <col min="32" max="32" width="6" style="1" bestFit="1" customWidth="1"/>
    <col min="33" max="33" width="5.5703125" style="1" bestFit="1" customWidth="1"/>
    <col min="34" max="34" width="7.28515625" style="1" bestFit="1" customWidth="1"/>
    <col min="35" max="35" width="7" style="1" bestFit="1" customWidth="1"/>
    <col min="36" max="36" width="9.5703125" style="1" bestFit="1" customWidth="1"/>
    <col min="37" max="16384" width="9.140625" style="1"/>
  </cols>
  <sheetData>
    <row r="1" spans="2:35" s="8" customFormat="1">
      <c r="B1" s="22"/>
      <c r="C1" s="247" t="s">
        <v>0</v>
      </c>
      <c r="D1" s="248"/>
      <c r="E1" s="248"/>
      <c r="F1" s="22"/>
      <c r="G1" s="22"/>
      <c r="H1" s="22"/>
      <c r="M1" s="22"/>
      <c r="N1" s="247" t="s">
        <v>1</v>
      </c>
      <c r="O1" s="248"/>
      <c r="P1" s="248"/>
      <c r="Q1" s="22"/>
      <c r="R1" s="22"/>
      <c r="S1" s="22"/>
      <c r="T1" s="22"/>
      <c r="U1" s="22"/>
      <c r="V1" s="22"/>
      <c r="X1" s="35" t="s">
        <v>88</v>
      </c>
    </row>
    <row r="2" spans="2:35">
      <c r="B2" s="2" t="s">
        <v>132</v>
      </c>
      <c r="D2" s="107"/>
      <c r="M2" s="2" t="s">
        <v>133</v>
      </c>
      <c r="O2" s="107"/>
    </row>
    <row r="3" spans="2:35">
      <c r="D3" s="107"/>
      <c r="O3" s="107"/>
      <c r="X3" s="37" t="str">
        <f>B2</f>
        <v>Poule MC-A</v>
      </c>
      <c r="Y3" s="36" t="s">
        <v>79</v>
      </c>
      <c r="Z3" s="36" t="s">
        <v>80</v>
      </c>
      <c r="AA3" s="36" t="s">
        <v>81</v>
      </c>
      <c r="AB3" s="36" t="s">
        <v>4</v>
      </c>
      <c r="AC3" s="36" t="s">
        <v>82</v>
      </c>
      <c r="AD3" s="36" t="s">
        <v>83</v>
      </c>
      <c r="AE3" s="36" t="s">
        <v>84</v>
      </c>
      <c r="AF3" s="36" t="s">
        <v>85</v>
      </c>
      <c r="AG3" s="36" t="s">
        <v>86</v>
      </c>
      <c r="AH3" s="36" t="s">
        <v>5</v>
      </c>
      <c r="AI3" s="36" t="s">
        <v>127</v>
      </c>
    </row>
    <row r="4" spans="2:35">
      <c r="B4" s="41" t="s">
        <v>114</v>
      </c>
      <c r="C4" s="5" t="str">
        <f>VLOOKUP(B4,'Teams + teamnaam'!$AA$2:$AD$53,3,FALSE)</f>
        <v>SV Marum</v>
      </c>
      <c r="D4" s="107"/>
      <c r="M4" s="41" t="s">
        <v>114</v>
      </c>
      <c r="N4" s="5" t="str">
        <f>VLOOKUP(M4,'Teams + teamnaam'!$AA$2:$AD$53,3,FALSE)</f>
        <v>SV Marum</v>
      </c>
      <c r="O4" s="107"/>
      <c r="X4" s="27" t="str">
        <f>B4</f>
        <v>Sevilla</v>
      </c>
      <c r="Y4" s="6">
        <f>J11</f>
        <v>0</v>
      </c>
      <c r="Z4" s="6">
        <f>J13</f>
        <v>1</v>
      </c>
      <c r="AA4" s="6">
        <f>K15</f>
        <v>1</v>
      </c>
      <c r="AB4" s="28">
        <f>SUM(Y4:AA4)</f>
        <v>2</v>
      </c>
      <c r="AC4" s="6">
        <f>SUMIF(C11:C16,X4,F11:F16)+SUMIF(E11:E16,X4,H11:H16)</f>
        <v>1</v>
      </c>
      <c r="AD4" s="6">
        <f>SUMIF(C11:C16,X4,H11:H16)+SUMIF(E11:E16,X4,F11:F16)</f>
        <v>1</v>
      </c>
      <c r="AE4" s="6">
        <f>SUMPRODUCT((C11:C16=X4)*(J11:J16=3))+SUMPRODUCT((E11:E16=X4)*(K11:K16=3))</f>
        <v>1</v>
      </c>
      <c r="AF4" s="6">
        <f>SUMPRODUCT((C11:C16=X4)*(J11:J16=1))+SUMPRODUCT((E11:E16=X4)*(K11:K16=1))</f>
        <v>1</v>
      </c>
      <c r="AG4" s="6">
        <f>SUMPRODUCT((C11:C16=X4)*(J11:J16=0))+SUMPRODUCT((E11:E16=X4)*(K11:K16=0))</f>
        <v>1</v>
      </c>
      <c r="AH4" s="29">
        <f>RANK(AB4,AB4:AB7,0)</f>
        <v>3</v>
      </c>
      <c r="AI4" s="6">
        <f>AC4-AD4</f>
        <v>0</v>
      </c>
    </row>
    <row r="5" spans="2:35">
      <c r="B5" s="41" t="s">
        <v>150</v>
      </c>
      <c r="C5" s="5" t="str">
        <f>VLOOKUP(B5,'Teams + teamnaam'!$AA$2:$AD$53,3,FALSE)</f>
        <v>SV Marum</v>
      </c>
      <c r="D5" s="107"/>
      <c r="M5" s="41" t="s">
        <v>150</v>
      </c>
      <c r="N5" s="5" t="str">
        <f>VLOOKUP(M5,'Teams + teamnaam'!$AA$2:$AD$53,3,FALSE)</f>
        <v>SV Marum</v>
      </c>
      <c r="O5" s="107"/>
      <c r="X5" s="27" t="str">
        <f t="shared" ref="X5:X8" si="0">B5</f>
        <v>Espanyol</v>
      </c>
      <c r="Y5" s="6">
        <f>K11</f>
        <v>3</v>
      </c>
      <c r="Z5" s="6">
        <f>J14</f>
        <v>0</v>
      </c>
      <c r="AA5" s="6">
        <f>J16</f>
        <v>3</v>
      </c>
      <c r="AB5" s="28">
        <f t="shared" ref="AB5:AB7" si="1">SUM(Y5:AA5)</f>
        <v>6</v>
      </c>
      <c r="AC5" s="6">
        <f>SUMIF(C11:C16,X5,F11:F16)+SUMIF(E11:E16,X5,H11:H16)</f>
        <v>1</v>
      </c>
      <c r="AD5" s="6">
        <f>SUMIF(C11:C16,X5,H11:H16)+SUMIF(E11:E16,X5,F11:F16)</f>
        <v>1</v>
      </c>
      <c r="AE5" s="6">
        <f>SUMPRODUCT((C11:C16=X5)*(J11:J16=3))+SUMPRODUCT((E11:E16=X5)*(K11:K16=3))</f>
        <v>0</v>
      </c>
      <c r="AF5" s="6">
        <f>SUMPRODUCT((C11:C16=X5)*(J11:J16=1))+SUMPRODUCT((E11:E16=X5)*(K11:K16=1))</f>
        <v>2</v>
      </c>
      <c r="AG5" s="6">
        <f>SUMPRODUCT((C11:C16=X5)*(J11:J16=0))+SUMPRODUCT((E11:E16=X5)*(K11:K16=0))</f>
        <v>0</v>
      </c>
      <c r="AH5" s="29">
        <f>RANK(AB5,AB4:AB7,0)</f>
        <v>1</v>
      </c>
      <c r="AI5" s="6">
        <f t="shared" ref="AI5:AI7" si="2">AC5-AD5</f>
        <v>0</v>
      </c>
    </row>
    <row r="6" spans="2:35">
      <c r="B6" s="41" t="s">
        <v>112</v>
      </c>
      <c r="C6" s="5" t="str">
        <f>VLOOKUP(B6,'Teams + teamnaam'!$AA$2:$AD$53,3,FALSE)</f>
        <v>Grootegast</v>
      </c>
      <c r="D6" s="107"/>
      <c r="M6" s="41" t="s">
        <v>112</v>
      </c>
      <c r="N6" s="5" t="str">
        <f>VLOOKUP(M6,'Teams + teamnaam'!$AA$2:$AD$53,3,FALSE)</f>
        <v>Grootegast</v>
      </c>
      <c r="O6" s="107"/>
      <c r="X6" s="27" t="str">
        <f t="shared" si="0"/>
        <v>Dortmund</v>
      </c>
      <c r="Y6" s="6">
        <f>J12</f>
        <v>1</v>
      </c>
      <c r="Z6" s="6">
        <f>K13</f>
        <v>1</v>
      </c>
      <c r="AA6" s="6">
        <f>K16</f>
        <v>0</v>
      </c>
      <c r="AB6" s="28">
        <f t="shared" si="1"/>
        <v>2</v>
      </c>
      <c r="AC6" s="6">
        <f>SUMIF(C11:C16,X6,F11:F16)+SUMIF(E11:E16,X6,H11:H16)</f>
        <v>1</v>
      </c>
      <c r="AD6" s="6">
        <f>SUMIF(C11:C16,X6,H11:H16)+SUMIF(E11:E16,X6,F11:F16)</f>
        <v>1</v>
      </c>
      <c r="AE6" s="6">
        <f>SUMPRODUCT((C11:C16=X6)*(J11:J16=3))+SUMPRODUCT((E11:E16=X6)*(K11:K16=3))</f>
        <v>0</v>
      </c>
      <c r="AF6" s="6">
        <f>SUMPRODUCT((C11:C16=X6)*(J11:J16=1))+SUMPRODUCT((E11:E16=X6)*(K11:K16=1))</f>
        <v>2</v>
      </c>
      <c r="AG6" s="6">
        <f>SUMPRODUCT((C11:C16=X6)*(J11:J16=0))+SUMPRODUCT((E11:E16=X6)*(K11:K16=0))</f>
        <v>0</v>
      </c>
      <c r="AH6" s="29">
        <f>RANK(AB6,AB4:AB7,0)</f>
        <v>3</v>
      </c>
      <c r="AI6" s="6">
        <f t="shared" si="2"/>
        <v>0</v>
      </c>
    </row>
    <row r="7" spans="2:35">
      <c r="B7" s="41" t="s">
        <v>98</v>
      </c>
      <c r="C7" s="5" t="str">
        <f>VLOOKUP(B7,'Teams + teamnaam'!$AA$2:$AD$53,3,FALSE)</f>
        <v>Grootegast</v>
      </c>
      <c r="D7" s="107"/>
      <c r="M7" s="41" t="s">
        <v>98</v>
      </c>
      <c r="N7" s="5" t="str">
        <f>VLOOKUP(M7,'Teams + teamnaam'!$AA$2:$AD$53,3,FALSE)</f>
        <v>Grootegast</v>
      </c>
      <c r="O7" s="107"/>
      <c r="X7" s="27" t="str">
        <f t="shared" si="0"/>
        <v>Bayern Munchen</v>
      </c>
      <c r="Y7" s="6">
        <f>K12</f>
        <v>1</v>
      </c>
      <c r="Z7" s="6">
        <f>K14</f>
        <v>3</v>
      </c>
      <c r="AA7" s="6">
        <f>J15</f>
        <v>1</v>
      </c>
      <c r="AB7" s="28">
        <f t="shared" si="1"/>
        <v>5</v>
      </c>
      <c r="AC7" s="6">
        <f>SUMIF(C11:C16,X7,F11:F16)+SUMIF(E11:E16,X7,H11:H16)</f>
        <v>2</v>
      </c>
      <c r="AD7" s="6">
        <f>SUMIF(C11:C16,X7,H11:H16)+SUMIF(E11:E16,X7,F11:F16)</f>
        <v>2</v>
      </c>
      <c r="AE7" s="6">
        <f>SUMPRODUCT((C11:C16=X7)*(J11:J16=3))+SUMPRODUCT((E11:E16=X7)*(K11:K16=3))</f>
        <v>1</v>
      </c>
      <c r="AF7" s="6">
        <f>SUMPRODUCT((C11:C16=X7)*(J11:J16=1))+SUMPRODUCT((E11:E16=X7)*(K11:K16=1))</f>
        <v>0</v>
      </c>
      <c r="AG7" s="6">
        <f>SUMPRODUCT((C11:C16=X7)*(J11:J16=0))+SUMPRODUCT((E11:E16=X7)*(K11:K16=0))</f>
        <v>1</v>
      </c>
      <c r="AH7" s="29">
        <f>RANK(AB7,AB4:AB7,0)</f>
        <v>2</v>
      </c>
      <c r="AI7" s="6">
        <f t="shared" si="2"/>
        <v>0</v>
      </c>
    </row>
    <row r="8" spans="2:35">
      <c r="B8" s="41" t="s">
        <v>611</v>
      </c>
      <c r="C8" s="5" t="s">
        <v>609</v>
      </c>
      <c r="D8" s="107"/>
      <c r="M8" s="41" t="s">
        <v>611</v>
      </c>
      <c r="N8" s="5" t="s">
        <v>609</v>
      </c>
      <c r="O8" s="107"/>
      <c r="X8" s="27" t="str">
        <f t="shared" si="0"/>
        <v>Ajax</v>
      </c>
      <c r="Y8" s="6">
        <f>K13</f>
        <v>1</v>
      </c>
      <c r="Z8" s="6">
        <f>K15</f>
        <v>1</v>
      </c>
      <c r="AA8" s="6">
        <f>J16</f>
        <v>3</v>
      </c>
      <c r="AB8" s="28">
        <f t="shared" ref="AB8" si="3">SUM(Y8:AA8)</f>
        <v>5</v>
      </c>
      <c r="AC8" s="6">
        <f>SUMIF(C12:C17,X8,F12:F17)+SUMIF(E12:E17,X8,H12:H17)</f>
        <v>1</v>
      </c>
      <c r="AD8" s="6">
        <f>SUMIF(C12:C17,X8,H12:H17)+SUMIF(E12:E17,X8,F12:F17)</f>
        <v>0</v>
      </c>
      <c r="AE8" s="6">
        <f>SUMPRODUCT((C12:C17=X8)*(J12:J17=3))+SUMPRODUCT((E12:E17=X8)*(K12:K17=3))</f>
        <v>1</v>
      </c>
      <c r="AF8" s="6">
        <f>SUMPRODUCT((C12:C17=X8)*(J12:J17=1))+SUMPRODUCT((E12:E17=X8)*(K12:K17=1))</f>
        <v>1</v>
      </c>
      <c r="AG8" s="6">
        <f>SUMPRODUCT((C12:C17=X8)*(J12:J17=0))+SUMPRODUCT((E12:E17=X8)*(K12:K17=0))</f>
        <v>0</v>
      </c>
      <c r="AH8" s="29">
        <f>RANK(AB8,AB5:AB8,0)</f>
        <v>2</v>
      </c>
      <c r="AI8" s="6">
        <f t="shared" ref="AI8" si="4">AC8-AD8</f>
        <v>1</v>
      </c>
    </row>
    <row r="9" spans="2:35">
      <c r="B9" s="2" t="s">
        <v>347</v>
      </c>
      <c r="D9" s="107"/>
      <c r="M9" s="2" t="s">
        <v>404</v>
      </c>
      <c r="O9" s="107"/>
      <c r="X9" s="68"/>
      <c r="Y9" s="106"/>
      <c r="Z9" s="106"/>
      <c r="AA9" s="106"/>
      <c r="AB9" s="106"/>
      <c r="AC9" s="106"/>
      <c r="AD9" s="106"/>
      <c r="AE9" s="106"/>
      <c r="AF9" s="68"/>
    </row>
    <row r="10" spans="2:35">
      <c r="B10" s="8"/>
      <c r="C10" s="8"/>
      <c r="D10" s="158"/>
      <c r="E10" s="8"/>
      <c r="F10" s="249" t="s">
        <v>5</v>
      </c>
      <c r="G10" s="249"/>
      <c r="H10" s="249"/>
      <c r="I10" s="8"/>
      <c r="J10" s="251" t="s">
        <v>4</v>
      </c>
      <c r="K10" s="251"/>
      <c r="M10" s="8"/>
      <c r="N10" s="8"/>
      <c r="O10" s="158"/>
      <c r="P10" s="8"/>
      <c r="Q10" s="249" t="s">
        <v>5</v>
      </c>
      <c r="R10" s="249"/>
      <c r="S10" s="249"/>
      <c r="T10" s="8"/>
      <c r="U10" s="251" t="s">
        <v>4</v>
      </c>
      <c r="V10" s="251"/>
      <c r="X10" s="68"/>
      <c r="Y10" s="106"/>
      <c r="Z10" s="106"/>
      <c r="AA10" s="106"/>
      <c r="AB10" s="106"/>
      <c r="AC10" s="106"/>
      <c r="AD10" s="106"/>
      <c r="AE10" s="106"/>
      <c r="AF10" s="68"/>
    </row>
    <row r="11" spans="2:35">
      <c r="B11" s="16" t="s">
        <v>612</v>
      </c>
      <c r="C11" s="11" t="s">
        <v>611</v>
      </c>
      <c r="D11" s="12" t="s">
        <v>7</v>
      </c>
      <c r="E11" s="13" t="str">
        <f>B7</f>
        <v>Bayern Munchen</v>
      </c>
      <c r="F11" s="14">
        <v>1</v>
      </c>
      <c r="G11" s="12" t="s">
        <v>7</v>
      </c>
      <c r="H11" s="14">
        <v>2</v>
      </c>
      <c r="I11" s="12"/>
      <c r="J11" s="6">
        <f>IF(F11="","",IF(F11&gt;H11,3,IF(F11=H11,1,0)))</f>
        <v>0</v>
      </c>
      <c r="K11" s="6">
        <f>IF(H11="","",IF(H11&gt;F11,3,IF(H11=F11,1,0)))</f>
        <v>3</v>
      </c>
      <c r="M11" s="16" t="s">
        <v>413</v>
      </c>
      <c r="N11" s="11" t="s">
        <v>611</v>
      </c>
      <c r="O11" s="12" t="s">
        <v>7</v>
      </c>
      <c r="P11" s="13" t="str">
        <f>M7</f>
        <v>Bayern Munchen</v>
      </c>
      <c r="Q11" s="14"/>
      <c r="R11" s="12" t="s">
        <v>7</v>
      </c>
      <c r="S11" s="14"/>
      <c r="T11" s="12"/>
      <c r="U11" s="6" t="str">
        <f>IF(Q11="","",IF(Q11&gt;S11,3,IF(Q11=S11,1,0)))</f>
        <v/>
      </c>
      <c r="V11" s="6" t="str">
        <f>IF(S11="","",IF(S11&gt;Q11,3,IF(S11=Q11,1,0)))</f>
        <v/>
      </c>
      <c r="X11" s="68"/>
      <c r="Y11" s="106"/>
      <c r="Z11" s="106"/>
      <c r="AA11" s="106"/>
      <c r="AB11" s="106"/>
      <c r="AC11" s="106"/>
      <c r="AD11" s="106"/>
      <c r="AE11" s="106"/>
      <c r="AF11" s="68"/>
      <c r="AG11" s="15"/>
    </row>
    <row r="12" spans="2:35">
      <c r="B12" s="16" t="s">
        <v>613</v>
      </c>
      <c r="C12" s="11" t="str">
        <f>B4</f>
        <v>Sevilla</v>
      </c>
      <c r="D12" s="12" t="s">
        <v>7</v>
      </c>
      <c r="E12" s="13" t="str">
        <f>B6</f>
        <v>Dortmund</v>
      </c>
      <c r="F12" s="14">
        <v>0</v>
      </c>
      <c r="G12" s="12" t="s">
        <v>7</v>
      </c>
      <c r="H12" s="14">
        <v>0</v>
      </c>
      <c r="I12" s="12"/>
      <c r="J12" s="6">
        <f t="shared" ref="J12:J16" si="5">IF(F12="","",IF(F12&gt;H12,3,IF(F12=H12,1,0)))</f>
        <v>1</v>
      </c>
      <c r="K12" s="6">
        <f t="shared" ref="K12:K16" si="6">IF(H12="","",IF(H12&gt;F12,3,IF(H12=F12,1,0)))</f>
        <v>1</v>
      </c>
      <c r="M12" s="16" t="s">
        <v>490</v>
      </c>
      <c r="N12" s="11" t="str">
        <f>M4</f>
        <v>Sevilla</v>
      </c>
      <c r="O12" s="12" t="s">
        <v>7</v>
      </c>
      <c r="P12" s="13" t="str">
        <f>M6</f>
        <v>Dortmund</v>
      </c>
      <c r="Q12" s="14"/>
      <c r="R12" s="12" t="s">
        <v>7</v>
      </c>
      <c r="S12" s="14"/>
      <c r="T12" s="12"/>
      <c r="U12" s="6" t="str">
        <f t="shared" ref="U12:U16" si="7">IF(Q12="","",IF(Q12&gt;S12,3,IF(Q12=S12,1,0)))</f>
        <v/>
      </c>
      <c r="V12" s="6" t="str">
        <f t="shared" ref="V12:V16" si="8">IF(S12="","",IF(S12&gt;Q12,3,IF(S12=Q12,1,0)))</f>
        <v/>
      </c>
      <c r="X12" s="37" t="str">
        <f>M2</f>
        <v>Poule MC-AA</v>
      </c>
      <c r="Y12" s="36" t="s">
        <v>79</v>
      </c>
      <c r="Z12" s="36" t="s">
        <v>80</v>
      </c>
      <c r="AA12" s="36" t="s">
        <v>81</v>
      </c>
      <c r="AB12" s="36" t="s">
        <v>4</v>
      </c>
      <c r="AC12" s="36" t="s">
        <v>82</v>
      </c>
      <c r="AD12" s="36" t="s">
        <v>83</v>
      </c>
      <c r="AE12" s="36" t="s">
        <v>84</v>
      </c>
      <c r="AF12" s="36" t="s">
        <v>85</v>
      </c>
      <c r="AG12" s="36" t="s">
        <v>86</v>
      </c>
      <c r="AH12" s="36" t="s">
        <v>5</v>
      </c>
      <c r="AI12" s="36" t="s">
        <v>127</v>
      </c>
    </row>
    <row r="13" spans="2:35">
      <c r="B13" s="16" t="s">
        <v>614</v>
      </c>
      <c r="C13" s="11" t="str">
        <f>B5</f>
        <v>Espanyol</v>
      </c>
      <c r="D13" s="12" t="s">
        <v>7</v>
      </c>
      <c r="E13" s="13" t="s">
        <v>611</v>
      </c>
      <c r="F13" s="14">
        <v>0</v>
      </c>
      <c r="G13" s="17" t="s">
        <v>7</v>
      </c>
      <c r="H13" s="14">
        <v>0</v>
      </c>
      <c r="I13" s="12"/>
      <c r="J13" s="6">
        <f t="shared" si="5"/>
        <v>1</v>
      </c>
      <c r="K13" s="6">
        <f t="shared" si="6"/>
        <v>1</v>
      </c>
      <c r="M13" s="16" t="s">
        <v>415</v>
      </c>
      <c r="N13" s="11" t="str">
        <f>M5</f>
        <v>Espanyol</v>
      </c>
      <c r="O13" s="12" t="s">
        <v>7</v>
      </c>
      <c r="P13" s="13" t="s">
        <v>611</v>
      </c>
      <c r="Q13" s="14"/>
      <c r="R13" s="17" t="s">
        <v>7</v>
      </c>
      <c r="S13" s="14"/>
      <c r="T13" s="12"/>
      <c r="U13" s="6" t="str">
        <f t="shared" si="7"/>
        <v/>
      </c>
      <c r="V13" s="6" t="str">
        <f t="shared" si="8"/>
        <v/>
      </c>
      <c r="X13" s="27" t="str">
        <f>M4</f>
        <v>Sevilla</v>
      </c>
      <c r="Y13" s="6" t="str">
        <f>U11</f>
        <v/>
      </c>
      <c r="Z13" s="6" t="str">
        <f>U13</f>
        <v/>
      </c>
      <c r="AA13" s="6" t="str">
        <f>V15</f>
        <v/>
      </c>
      <c r="AB13" s="28">
        <f>SUM(Y13:AA13)</f>
        <v>0</v>
      </c>
      <c r="AC13" s="6">
        <f>SUMIF(N11:N16,X13,Q11:Q16)+SUMIF(P11:P16,X13,S11:S16)</f>
        <v>0</v>
      </c>
      <c r="AD13" s="6">
        <f>SUMIF(N11:N16,X13,S11:S16)+SUMIF(P11:P16,X13,Q11:Q16)</f>
        <v>0</v>
      </c>
      <c r="AE13" s="6">
        <f>SUMPRODUCT((N11:N16=X13)*(U11:U16=3))+SUMPRODUCT((P11:P16=X13)*(V11:V16=3))</f>
        <v>0</v>
      </c>
      <c r="AF13" s="6">
        <f>SUMPRODUCT((N11:N16=X13)*(U11:U16=1))+SUMPRODUCT((P11:P16=X13)*(V11:V16=1))</f>
        <v>0</v>
      </c>
      <c r="AG13" s="6">
        <f>SUMPRODUCT((N11:N16=X13)*(U11:U16=0))+SUMPRODUCT((P11:P16=X13)*(V11:V16=0))</f>
        <v>0</v>
      </c>
      <c r="AH13" s="29">
        <f>RANK(AB13,AB13:AB16,0)</f>
        <v>1</v>
      </c>
      <c r="AI13" s="6">
        <f>AC13-AD13</f>
        <v>0</v>
      </c>
    </row>
    <row r="14" spans="2:35">
      <c r="B14" s="16" t="s">
        <v>615</v>
      </c>
      <c r="C14" s="11" t="str">
        <f>B7</f>
        <v>Bayern Munchen</v>
      </c>
      <c r="D14" s="12" t="s">
        <v>7</v>
      </c>
      <c r="E14" s="13" t="str">
        <f>B4</f>
        <v>Sevilla</v>
      </c>
      <c r="F14" s="14">
        <v>0</v>
      </c>
      <c r="G14" s="12" t="s">
        <v>7</v>
      </c>
      <c r="H14" s="14">
        <v>1</v>
      </c>
      <c r="I14" s="12"/>
      <c r="J14" s="6">
        <f t="shared" si="5"/>
        <v>0</v>
      </c>
      <c r="K14" s="6">
        <f t="shared" si="6"/>
        <v>3</v>
      </c>
      <c r="M14" s="16" t="s">
        <v>416</v>
      </c>
      <c r="N14" s="11" t="str">
        <f>M7</f>
        <v>Bayern Munchen</v>
      </c>
      <c r="O14" s="12" t="s">
        <v>7</v>
      </c>
      <c r="P14" s="13" t="str">
        <f>M4</f>
        <v>Sevilla</v>
      </c>
      <c r="Q14" s="14"/>
      <c r="R14" s="12" t="s">
        <v>7</v>
      </c>
      <c r="S14" s="14"/>
      <c r="T14" s="12"/>
      <c r="U14" s="6" t="str">
        <f t="shared" si="7"/>
        <v/>
      </c>
      <c r="V14" s="6" t="str">
        <f t="shared" si="8"/>
        <v/>
      </c>
      <c r="X14" s="27" t="str">
        <f>M5</f>
        <v>Espanyol</v>
      </c>
      <c r="Y14" s="6" t="str">
        <f>V11</f>
        <v/>
      </c>
      <c r="Z14" s="6" t="str">
        <f>U14</f>
        <v/>
      </c>
      <c r="AA14" s="6" t="str">
        <f>U16</f>
        <v/>
      </c>
      <c r="AB14" s="28">
        <f t="shared" ref="AB14:AB16" si="9">SUM(Y14:AA14)</f>
        <v>0</v>
      </c>
      <c r="AC14" s="6">
        <f>SUMIF(N11:N16,X14,Q11:Q16)+SUMIF(P11:P16,X14,S11:S16)</f>
        <v>0</v>
      </c>
      <c r="AD14" s="6">
        <f>SUMIF(N11:N16,X14,S11:S16)+SUMIF(P11:P16,X14,Q11:Q16)</f>
        <v>0</v>
      </c>
      <c r="AE14" s="6">
        <f>SUMPRODUCT((N11:N16=X14)*(U11:U16=3))+SUMPRODUCT((P11:P16=X14)*(V11:V16=3))</f>
        <v>0</v>
      </c>
      <c r="AF14" s="6">
        <f>SUMPRODUCT((N11:N16=X14)*(U11:U16=1))+SUMPRODUCT((P11:P16=X14)*(V11:V16=1))</f>
        <v>0</v>
      </c>
      <c r="AG14" s="6">
        <f>SUMPRODUCT((N11:N16=X14)*(U11:U16=0))+SUMPRODUCT((P11:P16=X14)*(V11:V16=0))</f>
        <v>0</v>
      </c>
      <c r="AH14" s="29">
        <f>RANK(AB14,AB13:AB16,0)</f>
        <v>1</v>
      </c>
      <c r="AI14" s="6">
        <f t="shared" ref="AI14:AI16" si="10">AC14-AD14</f>
        <v>0</v>
      </c>
    </row>
    <row r="15" spans="2:35">
      <c r="B15" s="16" t="s">
        <v>616</v>
      </c>
      <c r="C15" s="11" t="str">
        <f>B5</f>
        <v>Espanyol</v>
      </c>
      <c r="D15" s="12" t="s">
        <v>7</v>
      </c>
      <c r="E15" s="13" t="str">
        <f>B6</f>
        <v>Dortmund</v>
      </c>
      <c r="F15" s="14">
        <v>1</v>
      </c>
      <c r="G15" s="12" t="s">
        <v>7</v>
      </c>
      <c r="H15" s="14">
        <v>1</v>
      </c>
      <c r="I15" s="12"/>
      <c r="J15" s="6">
        <f t="shared" si="5"/>
        <v>1</v>
      </c>
      <c r="K15" s="6">
        <f t="shared" si="6"/>
        <v>1</v>
      </c>
      <c r="M15" s="16" t="s">
        <v>417</v>
      </c>
      <c r="N15" s="11" t="str">
        <f>M5</f>
        <v>Espanyol</v>
      </c>
      <c r="O15" s="12" t="s">
        <v>7</v>
      </c>
      <c r="P15" s="13" t="str">
        <f>M6</f>
        <v>Dortmund</v>
      </c>
      <c r="Q15" s="14"/>
      <c r="R15" s="12" t="s">
        <v>7</v>
      </c>
      <c r="S15" s="14"/>
      <c r="T15" s="12"/>
      <c r="U15" s="6" t="str">
        <f t="shared" si="7"/>
        <v/>
      </c>
      <c r="V15" s="6" t="str">
        <f t="shared" si="8"/>
        <v/>
      </c>
      <c r="X15" s="27" t="str">
        <f>M6</f>
        <v>Dortmund</v>
      </c>
      <c r="Y15" s="6" t="str">
        <f>U12</f>
        <v/>
      </c>
      <c r="Z15" s="6" t="str">
        <f>V13</f>
        <v/>
      </c>
      <c r="AA15" s="6" t="str">
        <f>V16</f>
        <v/>
      </c>
      <c r="AB15" s="28">
        <f t="shared" si="9"/>
        <v>0</v>
      </c>
      <c r="AC15" s="6">
        <f>SUMIF(N11:N16,X15,Q11:Q16)+SUMIF(P11:P16,X15,S11:S16)</f>
        <v>0</v>
      </c>
      <c r="AD15" s="6">
        <f>SUMIF(N11:N16,X15,S11:S16)+SUMIF(P11:P16,X15,Q11:Q16)</f>
        <v>0</v>
      </c>
      <c r="AE15" s="6">
        <f>SUMPRODUCT((N11:N16=X15)*(U11:U16=3))+SUMPRODUCT((P11:P16=X15)*(V11:V16=3))</f>
        <v>0</v>
      </c>
      <c r="AF15" s="6">
        <f>SUMPRODUCT((N11:N16=X15)*(U11:U16=1))+SUMPRODUCT((P11:P16=X15)*(V11:V16=1))</f>
        <v>0</v>
      </c>
      <c r="AG15" s="6">
        <f>SUMPRODUCT((N11:N16=X15)*(U11:U16=0))+SUMPRODUCT((P11:P16=X15)*(V11:V16=0))</f>
        <v>0</v>
      </c>
      <c r="AH15" s="29">
        <f>RANK(AB15,AB13:AB16,0)</f>
        <v>1</v>
      </c>
      <c r="AI15" s="6">
        <f t="shared" si="10"/>
        <v>0</v>
      </c>
    </row>
    <row r="16" spans="2:35">
      <c r="B16" s="16" t="s">
        <v>617</v>
      </c>
      <c r="C16" s="11" t="s">
        <v>611</v>
      </c>
      <c r="D16" s="12" t="s">
        <v>7</v>
      </c>
      <c r="E16" s="13" t="str">
        <f>B4</f>
        <v>Sevilla</v>
      </c>
      <c r="F16" s="14">
        <v>1</v>
      </c>
      <c r="G16" s="12" t="s">
        <v>7</v>
      </c>
      <c r="H16" s="14">
        <v>0</v>
      </c>
      <c r="I16" s="12"/>
      <c r="J16" s="6">
        <f t="shared" si="5"/>
        <v>3</v>
      </c>
      <c r="K16" s="6">
        <f t="shared" si="6"/>
        <v>0</v>
      </c>
      <c r="M16" s="16" t="s">
        <v>639</v>
      </c>
      <c r="N16" s="11" t="s">
        <v>611</v>
      </c>
      <c r="O16" s="12" t="s">
        <v>7</v>
      </c>
      <c r="P16" s="13" t="str">
        <f>M4</f>
        <v>Sevilla</v>
      </c>
      <c r="Q16" s="14"/>
      <c r="R16" s="12" t="s">
        <v>7</v>
      </c>
      <c r="S16" s="14"/>
      <c r="T16" s="12"/>
      <c r="U16" s="6" t="str">
        <f t="shared" si="7"/>
        <v/>
      </c>
      <c r="V16" s="6" t="str">
        <f t="shared" si="8"/>
        <v/>
      </c>
      <c r="X16" s="27" t="str">
        <f>M7</f>
        <v>Bayern Munchen</v>
      </c>
      <c r="Y16" s="6" t="str">
        <f>V12</f>
        <v/>
      </c>
      <c r="Z16" s="6" t="str">
        <f>V14</f>
        <v/>
      </c>
      <c r="AA16" s="6" t="str">
        <f>U15</f>
        <v/>
      </c>
      <c r="AB16" s="28">
        <f t="shared" si="9"/>
        <v>0</v>
      </c>
      <c r="AC16" s="6">
        <f>SUMIF(N11:N16,X16,Q11:Q16)+SUMIF(P11:P16,X16,S11:S16)</f>
        <v>0</v>
      </c>
      <c r="AD16" s="6">
        <f>SUMIF(N11:N16,X16,S11:S16)+SUMIF(P11:P16,X16,Q11:Q16)</f>
        <v>0</v>
      </c>
      <c r="AE16" s="6">
        <f>SUMPRODUCT((N11:N16=X16)*(U11:U16=3))+SUMPRODUCT((P11:P16=X16)*(V11:V16=3))</f>
        <v>0</v>
      </c>
      <c r="AF16" s="6">
        <f>SUMPRODUCT((N11:N16=X16)*(U11:U16=1))+SUMPRODUCT((P11:P16=X16)*(V11:V16=1))</f>
        <v>0</v>
      </c>
      <c r="AG16" s="6">
        <f>SUMPRODUCT((N11:N16=X16)*(U11:U16=0))+SUMPRODUCT((P11:P16=X16)*(V11:V16=0))</f>
        <v>0</v>
      </c>
      <c r="AH16" s="29">
        <f>RANK(AB16,AB13:AB16,0)</f>
        <v>1</v>
      </c>
      <c r="AI16" s="6">
        <f t="shared" si="10"/>
        <v>0</v>
      </c>
    </row>
    <row r="17" spans="2:35">
      <c r="B17" s="16" t="s">
        <v>618</v>
      </c>
      <c r="C17" s="11" t="str">
        <f>B7</f>
        <v>Bayern Munchen</v>
      </c>
      <c r="D17" s="12" t="s">
        <v>7</v>
      </c>
      <c r="E17" s="13" t="str">
        <f>B5</f>
        <v>Espanyol</v>
      </c>
      <c r="F17" s="14">
        <v>1</v>
      </c>
      <c r="G17" s="12" t="s">
        <v>7</v>
      </c>
      <c r="H17" s="14">
        <v>4</v>
      </c>
      <c r="I17" s="12"/>
      <c r="J17" s="6">
        <f>IF(F17="","",IF(F17&gt;H17,3,IF(F17=H17,1,0)))</f>
        <v>0</v>
      </c>
      <c r="K17" s="6">
        <f>IF(H17="","",IF(H17&gt;F17,3,IF(H17=F17,1,0)))</f>
        <v>3</v>
      </c>
      <c r="M17" s="16" t="s">
        <v>640</v>
      </c>
      <c r="N17" s="11" t="str">
        <f>M7</f>
        <v>Bayern Munchen</v>
      </c>
      <c r="O17" s="12" t="s">
        <v>7</v>
      </c>
      <c r="P17" s="13" t="str">
        <f>M5</f>
        <v>Espanyol</v>
      </c>
      <c r="Q17" s="14"/>
      <c r="R17" s="12" t="s">
        <v>7</v>
      </c>
      <c r="S17" s="14"/>
      <c r="T17" s="12"/>
      <c r="U17" s="6" t="str">
        <f>IF(Q17="","",IF(Q17&gt;S17,3,IF(Q17=S17,1,0)))</f>
        <v/>
      </c>
      <c r="V17" s="6" t="str">
        <f>IF(S17="","",IF(S17&gt;Q17,3,IF(S17=Q17,1,0)))</f>
        <v/>
      </c>
      <c r="X17" s="27" t="str">
        <f>M8</f>
        <v>Ajax</v>
      </c>
      <c r="Y17" s="6" t="str">
        <f>V13</f>
        <v/>
      </c>
      <c r="Z17" s="6" t="str">
        <f>V15</f>
        <v/>
      </c>
      <c r="AA17" s="6" t="str">
        <f>U16</f>
        <v/>
      </c>
      <c r="AB17" s="28">
        <f t="shared" ref="AB17" si="11">SUM(Y17:AA17)</f>
        <v>0</v>
      </c>
      <c r="AC17" s="6">
        <f>SUMIF(N12:N17,X17,Q12:Q17)+SUMIF(P12:P17,X17,S12:S17)</f>
        <v>0</v>
      </c>
      <c r="AD17" s="6">
        <f>SUMIF(N12:N17,X17,S12:S17)+SUMIF(P12:P17,X17,Q12:Q17)</f>
        <v>0</v>
      </c>
      <c r="AE17" s="6">
        <f>SUMPRODUCT((N12:N17=X17)*(U12:U17=3))+SUMPRODUCT((P12:P17=X17)*(V12:V17=3))</f>
        <v>0</v>
      </c>
      <c r="AF17" s="6">
        <f>SUMPRODUCT((N12:N17=X17)*(U12:U17=1))+SUMPRODUCT((P12:P17=X17)*(V12:V17=1))</f>
        <v>0</v>
      </c>
      <c r="AG17" s="6">
        <f>SUMPRODUCT((N12:N17=X17)*(U12:U17=0))+SUMPRODUCT((P12:P17=X17)*(V12:V17=0))</f>
        <v>0</v>
      </c>
      <c r="AH17" s="29">
        <f>RANK(AB17,AB14:AB17,0)</f>
        <v>1</v>
      </c>
      <c r="AI17" s="6">
        <f t="shared" ref="AI17" si="12">AC17-AD17</f>
        <v>0</v>
      </c>
    </row>
    <row r="18" spans="2:35">
      <c r="B18" s="16" t="s">
        <v>619</v>
      </c>
      <c r="C18" s="11" t="str">
        <f>B6</f>
        <v>Dortmund</v>
      </c>
      <c r="D18" s="12" t="s">
        <v>7</v>
      </c>
      <c r="E18" s="13" t="s">
        <v>611</v>
      </c>
      <c r="F18" s="14">
        <v>1</v>
      </c>
      <c r="G18" s="12" t="s">
        <v>7</v>
      </c>
      <c r="H18" s="14">
        <v>0</v>
      </c>
      <c r="I18" s="12"/>
      <c r="J18" s="6">
        <f t="shared" ref="J18:J20" si="13">IF(F18="","",IF(F18&gt;H18,3,IF(F18=H18,1,0)))</f>
        <v>3</v>
      </c>
      <c r="K18" s="6">
        <f t="shared" ref="K18:K20" si="14">IF(H18="","",IF(H18&gt;F18,3,IF(H18=F18,1,0)))</f>
        <v>0</v>
      </c>
      <c r="M18" s="16" t="s">
        <v>641</v>
      </c>
      <c r="N18" s="11" t="str">
        <f>M6</f>
        <v>Dortmund</v>
      </c>
      <c r="O18" s="12" t="s">
        <v>7</v>
      </c>
      <c r="P18" s="13" t="s">
        <v>611</v>
      </c>
      <c r="Q18" s="14"/>
      <c r="R18" s="12" t="s">
        <v>7</v>
      </c>
      <c r="S18" s="14"/>
      <c r="T18" s="12"/>
      <c r="U18" s="6" t="str">
        <f t="shared" ref="U18:U20" si="15">IF(Q18="","",IF(Q18&gt;S18,3,IF(Q18=S18,1,0)))</f>
        <v/>
      </c>
      <c r="V18" s="6" t="str">
        <f t="shared" ref="V18:V20" si="16">IF(S18="","",IF(S18&gt;Q18,3,IF(S18=Q18,1,0)))</f>
        <v/>
      </c>
    </row>
    <row r="19" spans="2:35">
      <c r="B19" s="16" t="s">
        <v>620</v>
      </c>
      <c r="C19" s="11" t="str">
        <f>B4</f>
        <v>Sevilla</v>
      </c>
      <c r="D19" s="12" t="s">
        <v>7</v>
      </c>
      <c r="E19" s="13" t="str">
        <f>B5</f>
        <v>Espanyol</v>
      </c>
      <c r="F19" s="14">
        <v>0</v>
      </c>
      <c r="G19" s="12" t="s">
        <v>7</v>
      </c>
      <c r="H19" s="14">
        <v>0</v>
      </c>
      <c r="I19" s="12"/>
      <c r="J19" s="6">
        <f t="shared" si="13"/>
        <v>1</v>
      </c>
      <c r="K19" s="6">
        <f t="shared" si="14"/>
        <v>1</v>
      </c>
      <c r="M19" s="16" t="s">
        <v>642</v>
      </c>
      <c r="N19" s="11" t="str">
        <f>M4</f>
        <v>Sevilla</v>
      </c>
      <c r="O19" s="12" t="s">
        <v>7</v>
      </c>
      <c r="P19" s="13" t="str">
        <f>M5</f>
        <v>Espanyol</v>
      </c>
      <c r="Q19" s="14"/>
      <c r="R19" s="12" t="s">
        <v>7</v>
      </c>
      <c r="S19" s="14"/>
      <c r="T19" s="12"/>
      <c r="U19" s="6" t="str">
        <f t="shared" si="15"/>
        <v/>
      </c>
      <c r="V19" s="6" t="str">
        <f t="shared" si="16"/>
        <v/>
      </c>
    </row>
    <row r="20" spans="2:35">
      <c r="B20" s="16" t="s">
        <v>621</v>
      </c>
      <c r="C20" s="11" t="str">
        <f>B6</f>
        <v>Dortmund</v>
      </c>
      <c r="D20" s="12" t="s">
        <v>7</v>
      </c>
      <c r="E20" s="13" t="str">
        <f>B7</f>
        <v>Bayern Munchen</v>
      </c>
      <c r="F20" s="14">
        <v>1</v>
      </c>
      <c r="G20" s="12" t="s">
        <v>7</v>
      </c>
      <c r="H20" s="14">
        <v>2</v>
      </c>
      <c r="I20" s="12"/>
      <c r="J20" s="6">
        <f t="shared" si="13"/>
        <v>0</v>
      </c>
      <c r="K20" s="6">
        <f t="shared" si="14"/>
        <v>3</v>
      </c>
      <c r="M20" s="16" t="s">
        <v>643</v>
      </c>
      <c r="N20" s="11" t="str">
        <f>M6</f>
        <v>Dortmund</v>
      </c>
      <c r="O20" s="12" t="s">
        <v>7</v>
      </c>
      <c r="P20" s="13" t="str">
        <f>M7</f>
        <v>Bayern Munchen</v>
      </c>
      <c r="Q20" s="14"/>
      <c r="R20" s="12" t="s">
        <v>7</v>
      </c>
      <c r="S20" s="14"/>
      <c r="T20" s="12"/>
      <c r="U20" s="6" t="str">
        <f t="shared" si="15"/>
        <v/>
      </c>
      <c r="V20" s="6" t="str">
        <f t="shared" si="16"/>
        <v/>
      </c>
    </row>
  </sheetData>
  <mergeCells count="6">
    <mergeCell ref="F10:H10"/>
    <mergeCell ref="J10:K10"/>
    <mergeCell ref="Q10:S10"/>
    <mergeCell ref="U10:V10"/>
    <mergeCell ref="C1:E1"/>
    <mergeCell ref="N1:P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0"/>
  <sheetViews>
    <sheetView zoomScale="85" zoomScaleNormal="85" workbookViewId="0">
      <selection activeCell="E4" sqref="E4"/>
    </sheetView>
  </sheetViews>
  <sheetFormatPr defaultColWidth="9.140625" defaultRowHeight="15"/>
  <cols>
    <col min="1" max="1" width="2" style="1" bestFit="1" customWidth="1"/>
    <col min="2" max="2" width="19.28515625" style="1" bestFit="1" customWidth="1"/>
    <col min="3" max="3" width="16.42578125" style="1" bestFit="1" customWidth="1"/>
    <col min="4" max="4" width="1.5703125" style="3" bestFit="1" customWidth="1"/>
    <col min="5" max="5" width="16.42578125" style="1" bestFit="1" customWidth="1"/>
    <col min="6" max="6" width="4.140625" style="1" customWidth="1"/>
    <col min="7" max="7" width="1.5703125" style="1" bestFit="1" customWidth="1"/>
    <col min="8" max="8" width="5.140625" style="1" customWidth="1"/>
    <col min="9" max="11" width="3.85546875" style="1" customWidth="1"/>
    <col min="12" max="12" width="9.140625" style="1"/>
    <col min="13" max="13" width="15.5703125" style="1" bestFit="1" customWidth="1"/>
    <col min="14" max="14" width="19" style="1" bestFit="1" customWidth="1"/>
    <col min="15" max="15" width="1.5703125" style="3" bestFit="1" customWidth="1"/>
    <col min="16" max="16" width="19" style="1" bestFit="1" customWidth="1"/>
    <col min="17" max="17" width="4.140625" style="1" customWidth="1"/>
    <col min="18" max="18" width="1.5703125" style="1" bestFit="1" customWidth="1"/>
    <col min="19" max="22" width="4.5703125" style="1" customWidth="1"/>
    <col min="23" max="23" width="9.140625" style="1"/>
    <col min="24" max="24" width="16" style="1" bestFit="1" customWidth="1"/>
    <col min="25" max="25" width="3.28515625" style="1" customWidth="1"/>
    <col min="26" max="28" width="3.5703125" style="1" customWidth="1"/>
    <col min="29" max="29" width="7.140625" style="1" bestFit="1" customWidth="1"/>
    <col min="30" max="30" width="5.5703125" style="1" bestFit="1" customWidth="1"/>
    <col min="31" max="31" width="6.5703125" style="1" bestFit="1" customWidth="1"/>
    <col min="32" max="32" width="6" style="1" bestFit="1" customWidth="1"/>
    <col min="33" max="33" width="5.5703125" style="1" bestFit="1" customWidth="1"/>
    <col min="34" max="34" width="7.28515625" style="1" bestFit="1" customWidth="1"/>
    <col min="35" max="35" width="7" style="1" bestFit="1" customWidth="1"/>
    <col min="36" max="36" width="9.5703125" style="1" bestFit="1" customWidth="1"/>
    <col min="37" max="16384" width="9.140625" style="1"/>
  </cols>
  <sheetData>
    <row r="1" spans="1:36" s="8" customFormat="1">
      <c r="B1" s="22"/>
      <c r="C1" s="247" t="s">
        <v>0</v>
      </c>
      <c r="D1" s="248"/>
      <c r="E1" s="248"/>
      <c r="F1" s="22"/>
      <c r="G1" s="22"/>
      <c r="H1" s="22"/>
      <c r="M1" s="22"/>
      <c r="N1" s="247" t="s">
        <v>1</v>
      </c>
      <c r="O1" s="248"/>
      <c r="P1" s="248"/>
      <c r="Q1" s="22"/>
      <c r="R1" s="22"/>
      <c r="S1" s="22"/>
      <c r="T1" s="22"/>
      <c r="U1" s="22"/>
      <c r="V1" s="22"/>
      <c r="X1" s="35" t="s">
        <v>88</v>
      </c>
      <c r="AB1" s="35"/>
    </row>
    <row r="2" spans="1:36">
      <c r="B2" s="2" t="s">
        <v>75</v>
      </c>
      <c r="M2" s="2" t="s">
        <v>76</v>
      </c>
    </row>
    <row r="3" spans="1:36">
      <c r="X3" s="37" t="str">
        <f>B2</f>
        <v>Poule B-A</v>
      </c>
      <c r="Y3" s="36" t="s">
        <v>79</v>
      </c>
      <c r="Z3" s="36" t="s">
        <v>80</v>
      </c>
      <c r="AA3" s="36" t="s">
        <v>81</v>
      </c>
      <c r="AB3" s="36" t="s">
        <v>87</v>
      </c>
      <c r="AC3" s="36" t="s">
        <v>4</v>
      </c>
      <c r="AD3" s="36" t="s">
        <v>82</v>
      </c>
      <c r="AE3" s="36" t="s">
        <v>83</v>
      </c>
      <c r="AF3" s="36" t="s">
        <v>84</v>
      </c>
      <c r="AG3" s="36" t="s">
        <v>85</v>
      </c>
      <c r="AH3" s="36" t="s">
        <v>86</v>
      </c>
      <c r="AI3" s="36" t="s">
        <v>5</v>
      </c>
      <c r="AJ3" s="36" t="s">
        <v>127</v>
      </c>
    </row>
    <row r="4" spans="1:36">
      <c r="A4" s="1">
        <v>1</v>
      </c>
      <c r="B4" s="41" t="s">
        <v>101</v>
      </c>
      <c r="C4" s="5" t="str">
        <f>VLOOKUP(B4,'Teams + teamnaam'!$AA$2:$AD$53,3,FALSE)</f>
        <v>VEV'67</v>
      </c>
      <c r="D4" s="25"/>
      <c r="M4" s="42" t="s">
        <v>101</v>
      </c>
      <c r="N4" s="5" t="str">
        <f>VLOOKUP(M4,'Teams + teamnaam'!$AA$2:$AD$53,3,FALSE)</f>
        <v>VEV'67</v>
      </c>
      <c r="O4" s="25"/>
      <c r="X4" s="27" t="str">
        <f>B4</f>
        <v>Liverpool</v>
      </c>
      <c r="Y4" s="6">
        <f>J12</f>
        <v>3</v>
      </c>
      <c r="Z4" s="6">
        <f>K14</f>
        <v>3</v>
      </c>
      <c r="AA4" s="6">
        <f>J17</f>
        <v>3</v>
      </c>
      <c r="AB4" s="6">
        <f>K19</f>
        <v>3</v>
      </c>
      <c r="AC4" s="28">
        <f>SUM(Y4:AB4)</f>
        <v>12</v>
      </c>
      <c r="AD4" s="6">
        <f>SUMIF(C12:C21,X4,F12:F21)+SUMIF(E12:E21,X4,H12:H21)</f>
        <v>14</v>
      </c>
      <c r="AE4" s="6">
        <f>SUMIF(C12:C21,X4,H12:H21)+SUMIF(E12:E21,X4,F12:F21)</f>
        <v>1</v>
      </c>
      <c r="AF4" s="6">
        <f>SUMPRODUCT((C12:C21=X4)*(J12:J21=3))+SUMPRODUCT((E12:E21=X4)*(K12:K21=3))</f>
        <v>4</v>
      </c>
      <c r="AG4" s="6">
        <f>SUMPRODUCT((C12:C21=X4)*(J12:J21=1))+SUMPRODUCT((E12:E21=X4)*(K12:K21=1))</f>
        <v>0</v>
      </c>
      <c r="AH4" s="6">
        <f>SUMPRODUCT((C12:C21=X4)*(J12:J21=0))+SUMPRODUCT((E12:E21=X4)*(K12:K21=0))</f>
        <v>0</v>
      </c>
      <c r="AI4" s="29">
        <f>RANK(AC4,AC4:AC8,0)</f>
        <v>1</v>
      </c>
      <c r="AJ4" s="6">
        <f>AD4-AE4</f>
        <v>13</v>
      </c>
    </row>
    <row r="5" spans="1:36">
      <c r="A5" s="1">
        <v>2</v>
      </c>
      <c r="B5" s="41" t="s">
        <v>103</v>
      </c>
      <c r="C5" s="5" t="str">
        <f>VLOOKUP(B5,'Teams + teamnaam'!$AA$2:$AD$53,3,FALSE)</f>
        <v>VV Grijpskerk</v>
      </c>
      <c r="D5" s="25"/>
      <c r="M5" s="42" t="s">
        <v>99</v>
      </c>
      <c r="N5" s="5" t="str">
        <f>VLOOKUP(M5,'Teams + teamnaam'!$AA$2:$AD$53,3,FALSE)</f>
        <v>SV Marum</v>
      </c>
      <c r="O5" s="25"/>
      <c r="X5" s="27" t="str">
        <f t="shared" ref="X5:X8" si="0">B5</f>
        <v>Juventus</v>
      </c>
      <c r="Y5" s="6">
        <f>J13</f>
        <v>0</v>
      </c>
      <c r="Z5" s="6">
        <f>K15</f>
        <v>0</v>
      </c>
      <c r="AA5" s="6">
        <f>K17</f>
        <v>0</v>
      </c>
      <c r="AB5" s="6">
        <f>J20</f>
        <v>3</v>
      </c>
      <c r="AC5" s="28">
        <f t="shared" ref="AC5:AC8" si="1">SUM(Y5:AB5)</f>
        <v>3</v>
      </c>
      <c r="AD5" s="6">
        <f>SUMIF(C12:C21,X5,F12:F21)+SUMIF(E12:E21,X5,H12:H21)</f>
        <v>3</v>
      </c>
      <c r="AE5" s="6">
        <f>SUMIF(C12:C21,X5,H12:H21)+SUMIF(E12:E21,X5,F12:F21)</f>
        <v>11</v>
      </c>
      <c r="AF5" s="6">
        <f>SUMPRODUCT((C12:C21=X5)*(J12:J21=3))+SUMPRODUCT((E12:E21=X5)*(K12:K21=3))</f>
        <v>1</v>
      </c>
      <c r="AG5" s="6">
        <f>SUMPRODUCT((C12:C21=X5)*(J12:J21=1))+SUMPRODUCT((E12:E21=X5)*(K12:K21=1))</f>
        <v>0</v>
      </c>
      <c r="AH5" s="6">
        <f>SUMPRODUCT((C12:C21=X5)*(J12:J21=0))+SUMPRODUCT((E12:E21=X5)*(K12:K21=0))</f>
        <v>3</v>
      </c>
      <c r="AI5" s="29">
        <f>RANK(AC5,AC4:AC8,0)</f>
        <v>4</v>
      </c>
      <c r="AJ5" s="6">
        <f t="shared" ref="AJ5:AJ8" si="2">AD5-AE5</f>
        <v>-8</v>
      </c>
    </row>
    <row r="6" spans="1:36">
      <c r="A6" s="1">
        <v>3</v>
      </c>
      <c r="B6" s="41" t="s">
        <v>144</v>
      </c>
      <c r="C6" s="5" t="str">
        <f>VLOOKUP(B6,'Teams + teamnaam'!$AA$2:$AD$53,3,FALSE)</f>
        <v>Grootegast</v>
      </c>
      <c r="D6" s="25"/>
      <c r="M6" s="42" t="s">
        <v>600</v>
      </c>
      <c r="N6" s="5" t="str">
        <f>VLOOKUP(M6,'Teams + teamnaam'!$AA$2:$AD$53,3,FALSE)</f>
        <v>VV Opende</v>
      </c>
      <c r="O6" s="25"/>
      <c r="X6" s="27" t="str">
        <f t="shared" si="0"/>
        <v>Schalke</v>
      </c>
      <c r="Y6" s="6">
        <f>J14</f>
        <v>0</v>
      </c>
      <c r="Z6" s="6">
        <f>J16</f>
        <v>1</v>
      </c>
      <c r="AA6" s="6">
        <f>K18</f>
        <v>0</v>
      </c>
      <c r="AB6" s="6">
        <f>K20</f>
        <v>0</v>
      </c>
      <c r="AC6" s="28">
        <f t="shared" si="1"/>
        <v>1</v>
      </c>
      <c r="AD6" s="6">
        <f>SUMIF(C12:C21,X6,F12:F21)+SUMIF(E12:E21,X6,H12:H21)</f>
        <v>2</v>
      </c>
      <c r="AE6" s="6">
        <f>SUMIF(C12:C21,X6,H12:H21)+SUMIF(E12:E21,X6,F12:F21)</f>
        <v>8</v>
      </c>
      <c r="AF6" s="6">
        <f>SUMPRODUCT((C12:C21=X6)*(J12:J21=3))+SUMPRODUCT((E12:E21=X6)*(K12:K21=3))</f>
        <v>0</v>
      </c>
      <c r="AG6" s="6">
        <f>SUMPRODUCT((C12:C21=X6)*(J12:J21=1))+SUMPRODUCT((E12:E21=X6)*(K12:K21=1))</f>
        <v>1</v>
      </c>
      <c r="AH6" s="6">
        <f>SUMPRODUCT((C12:C21=X6)*(J12:J21=0))+SUMPRODUCT((E12:E21=X6)*(K12:K21=0))</f>
        <v>3</v>
      </c>
      <c r="AI6" s="29">
        <f>RANK(AC6,AC4:AC8,0)</f>
        <v>5</v>
      </c>
      <c r="AJ6" s="6">
        <f t="shared" si="2"/>
        <v>-6</v>
      </c>
    </row>
    <row r="7" spans="1:36">
      <c r="A7" s="1">
        <v>4</v>
      </c>
      <c r="B7" s="41" t="s">
        <v>99</v>
      </c>
      <c r="C7" s="5" t="str">
        <f>VLOOKUP(B7,'Teams + teamnaam'!$AA$2:$AD$53,3,FALSE)</f>
        <v>SV Marum</v>
      </c>
      <c r="D7" s="25"/>
      <c r="M7" s="42" t="s">
        <v>103</v>
      </c>
      <c r="N7" s="5" t="str">
        <f>VLOOKUP(M7,'Teams + teamnaam'!$AA$2:$AD$53,3,FALSE)</f>
        <v>VV Grijpskerk</v>
      </c>
      <c r="O7" s="25"/>
      <c r="X7" s="27" t="str">
        <f t="shared" si="0"/>
        <v>Real Madrid</v>
      </c>
      <c r="Y7" s="6">
        <f>K13</f>
        <v>3</v>
      </c>
      <c r="Z7" s="6">
        <f>K16</f>
        <v>1</v>
      </c>
      <c r="AA7" s="6">
        <f>J19</f>
        <v>0</v>
      </c>
      <c r="AB7" s="6">
        <f>J21</f>
        <v>3</v>
      </c>
      <c r="AC7" s="28">
        <f t="shared" si="1"/>
        <v>7</v>
      </c>
      <c r="AD7" s="6">
        <f>SUMIF(C12:C21,X7,F12:F21)+SUMIF(E12:E21,X7,H12:H21)</f>
        <v>7</v>
      </c>
      <c r="AE7" s="6">
        <f>SUMIF(C12:C21,X7,H12:H21)+SUMIF(E12:E21,X7,F12:F21)</f>
        <v>5</v>
      </c>
      <c r="AF7" s="6">
        <f>SUMPRODUCT((C12:C21=X7)*(J12:J21=3))+SUMPRODUCT((E12:E21=X7)*(K12:K21=3))</f>
        <v>2</v>
      </c>
      <c r="AG7" s="6">
        <f>SUMPRODUCT((C12:C21=X7)*(J12:J21=1))+SUMPRODUCT((E12:E21=X7)*(K12:K21=1))</f>
        <v>1</v>
      </c>
      <c r="AH7" s="6">
        <f>SUMPRODUCT((C12:C21=X7)*(J12:J21=0))+SUMPRODUCT((E12:E21=X7)*(K12:K21=0))</f>
        <v>1</v>
      </c>
      <c r="AI7" s="29">
        <f>RANK(AC7,AC4:AC8,0)</f>
        <v>2</v>
      </c>
      <c r="AJ7" s="6">
        <f t="shared" si="2"/>
        <v>2</v>
      </c>
    </row>
    <row r="8" spans="1:36">
      <c r="A8" s="1">
        <v>5</v>
      </c>
      <c r="B8" s="41" t="s">
        <v>600</v>
      </c>
      <c r="C8" s="5" t="str">
        <f>VLOOKUP(B8,'Teams + teamnaam'!$AA$2:$AD$53,3,FALSE)</f>
        <v>VV Opende</v>
      </c>
      <c r="D8" s="25"/>
      <c r="M8" s="42" t="s">
        <v>596</v>
      </c>
      <c r="N8" s="5" t="str">
        <f>VLOOKUP(M8,'Teams + teamnaam'!$AA$2:$AD$53,3,FALSE)</f>
        <v>OKVC</v>
      </c>
      <c r="O8" s="25"/>
      <c r="X8" s="27" t="str">
        <f t="shared" si="0"/>
        <v>Napoli-Opende</v>
      </c>
      <c r="Y8" s="6">
        <f>K12</f>
        <v>0</v>
      </c>
      <c r="Z8" s="6">
        <f>J15</f>
        <v>3</v>
      </c>
      <c r="AA8" s="6">
        <f>J18</f>
        <v>3</v>
      </c>
      <c r="AB8" s="6">
        <f>K21</f>
        <v>0</v>
      </c>
      <c r="AC8" s="28">
        <f t="shared" si="1"/>
        <v>6</v>
      </c>
      <c r="AD8" s="6">
        <f>SUMIF(C12:C21,X8,F12:F21)+SUMIF(E12:E21,X8,H12:H21)</f>
        <v>7</v>
      </c>
      <c r="AE8" s="6">
        <f>SUMIF(C12:C21,X8,H12:H21)+SUMIF(E12:E21,X8,F12:F21)</f>
        <v>8</v>
      </c>
      <c r="AF8" s="6">
        <f>SUMPRODUCT((C12:C21=X8)*(J12:J21=3))+SUMPRODUCT((E12:E21=X8)*(K12:K21=3))</f>
        <v>2</v>
      </c>
      <c r="AG8" s="6">
        <f>SUMPRODUCT((C12:C21=X8)*(J12:J21=1))+SUMPRODUCT((E12:E21=X8)*(K12:K21=1))</f>
        <v>0</v>
      </c>
      <c r="AH8" s="6">
        <f>SUMPRODUCT((C12:C21=X8)*(J12:J21=0))+SUMPRODUCT((E12:E21=X8)*(K12:K21=0))</f>
        <v>2</v>
      </c>
      <c r="AI8" s="29">
        <f>RANK(AC8,AC4:AC8,0)</f>
        <v>3</v>
      </c>
      <c r="AJ8" s="6">
        <f t="shared" si="2"/>
        <v>-1</v>
      </c>
    </row>
    <row r="9" spans="1:36">
      <c r="D9" s="25"/>
      <c r="O9" s="25"/>
      <c r="X9" s="31"/>
      <c r="Y9" s="32"/>
      <c r="Z9" s="32"/>
      <c r="AA9" s="32"/>
      <c r="AB9" s="32"/>
      <c r="AC9" s="32"/>
      <c r="AD9" s="32"/>
      <c r="AE9" s="32"/>
      <c r="AF9" s="31"/>
      <c r="AG9" s="31"/>
      <c r="AH9" s="31"/>
    </row>
    <row r="10" spans="1:36">
      <c r="B10" s="2" t="s">
        <v>632</v>
      </c>
      <c r="D10" s="107"/>
      <c r="E10" s="2" t="s">
        <v>341</v>
      </c>
      <c r="M10" s="2" t="s">
        <v>628</v>
      </c>
      <c r="O10" s="107"/>
      <c r="P10" s="2" t="s">
        <v>334</v>
      </c>
      <c r="X10" s="31"/>
      <c r="Y10" s="32"/>
      <c r="Z10" s="32"/>
      <c r="AA10" s="32"/>
      <c r="AB10" s="32"/>
      <c r="AC10" s="32"/>
      <c r="AD10" s="32"/>
      <c r="AE10" s="32"/>
      <c r="AF10" s="31"/>
      <c r="AG10" s="31"/>
      <c r="AH10" s="31"/>
    </row>
    <row r="11" spans="1:36">
      <c r="B11" s="8"/>
      <c r="C11" s="8"/>
      <c r="D11" s="23"/>
      <c r="E11" s="8"/>
      <c r="F11" s="249" t="s">
        <v>5</v>
      </c>
      <c r="G11" s="171"/>
      <c r="H11" s="171"/>
      <c r="I11" s="8"/>
      <c r="J11" s="250" t="s">
        <v>4</v>
      </c>
      <c r="K11" s="249"/>
      <c r="M11" s="8"/>
      <c r="N11" s="8"/>
      <c r="O11" s="23"/>
      <c r="P11" s="8"/>
      <c r="Q11" s="249" t="s">
        <v>5</v>
      </c>
      <c r="R11" s="171"/>
      <c r="S11" s="171"/>
      <c r="T11" s="8"/>
      <c r="U11" s="250" t="s">
        <v>4</v>
      </c>
      <c r="V11" s="249"/>
      <c r="W11" s="19"/>
      <c r="X11" s="35" t="s">
        <v>88</v>
      </c>
      <c r="Y11" s="32"/>
      <c r="Z11" s="32"/>
      <c r="AA11" s="32"/>
      <c r="AB11" s="32"/>
      <c r="AC11" s="32"/>
      <c r="AD11" s="32"/>
      <c r="AE11" s="32"/>
      <c r="AF11" s="31"/>
      <c r="AG11" s="33"/>
      <c r="AH11" s="31"/>
    </row>
    <row r="12" spans="1:36">
      <c r="B12" s="16" t="s">
        <v>398</v>
      </c>
      <c r="C12" s="11" t="str">
        <f>B4</f>
        <v>Liverpool</v>
      </c>
      <c r="D12" s="12" t="s">
        <v>7</v>
      </c>
      <c r="E12" s="13" t="str">
        <f>B8</f>
        <v>Napoli-Opende</v>
      </c>
      <c r="F12" s="14">
        <v>3</v>
      </c>
      <c r="G12" s="12" t="s">
        <v>7</v>
      </c>
      <c r="H12" s="14">
        <v>0</v>
      </c>
      <c r="I12" s="12"/>
      <c r="J12" s="6">
        <f>IF(F12="","",IF(F12&gt;H12,3,IF(F12=H12,1,0)))</f>
        <v>3</v>
      </c>
      <c r="K12" s="6">
        <f>IF(H12="","",IF(H12&gt;F12,3,IF(H12=F12,1,0)))</f>
        <v>0</v>
      </c>
      <c r="M12" s="16" t="s">
        <v>424</v>
      </c>
      <c r="N12" s="11" t="str">
        <f>M4</f>
        <v>Liverpool</v>
      </c>
      <c r="O12" s="12" t="s">
        <v>7</v>
      </c>
      <c r="P12" s="13" t="str">
        <f>M8</f>
        <v>PSG-OKVC</v>
      </c>
      <c r="Q12" s="14"/>
      <c r="R12" s="12" t="s">
        <v>7</v>
      </c>
      <c r="S12" s="14"/>
      <c r="T12" s="12"/>
      <c r="U12" s="6" t="str">
        <f>IF(Q12="","",IF(Q12&gt;S12,3,IF(Q12=S12,1,0)))</f>
        <v/>
      </c>
      <c r="V12" s="6" t="str">
        <f>IF(S12="","",IF(S12&gt;Q12,3,IF(S12=Q12,1,0)))</f>
        <v/>
      </c>
      <c r="W12" s="19"/>
      <c r="X12" s="31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6">
      <c r="B13" s="16" t="s">
        <v>399</v>
      </c>
      <c r="C13" s="11" t="str">
        <f>B5</f>
        <v>Juventus</v>
      </c>
      <c r="D13" s="12" t="s">
        <v>7</v>
      </c>
      <c r="E13" s="13" t="str">
        <f>B7</f>
        <v>Real Madrid</v>
      </c>
      <c r="F13" s="14">
        <v>1</v>
      </c>
      <c r="G13" s="12" t="s">
        <v>7</v>
      </c>
      <c r="H13" s="14">
        <v>2</v>
      </c>
      <c r="I13" s="12"/>
      <c r="J13" s="6">
        <f t="shared" ref="J13:J21" si="3">IF(F13="","",IF(F13&gt;H13,3,IF(F13=H13,1,0)))</f>
        <v>0</v>
      </c>
      <c r="K13" s="6">
        <f t="shared" ref="K13:K21" si="4">IF(H13="","",IF(H13&gt;F13,3,IF(H13=F13,1,0)))</f>
        <v>3</v>
      </c>
      <c r="M13" s="16" t="s">
        <v>425</v>
      </c>
      <c r="N13" s="11" t="str">
        <f>M5</f>
        <v>Real Madrid</v>
      </c>
      <c r="O13" s="12" t="s">
        <v>7</v>
      </c>
      <c r="P13" s="13" t="str">
        <f>M7</f>
        <v>Juventus</v>
      </c>
      <c r="Q13" s="14"/>
      <c r="R13" s="12" t="s">
        <v>7</v>
      </c>
      <c r="S13" s="14"/>
      <c r="T13" s="12"/>
      <c r="U13" s="6" t="str">
        <f t="shared" ref="U13:U21" si="5">IF(Q13="","",IF(Q13&gt;S13,3,IF(Q13=S13,1,0)))</f>
        <v/>
      </c>
      <c r="V13" s="6" t="str">
        <f t="shared" ref="V13:V21" si="6">IF(S13="","",IF(S13&gt;Q13,3,IF(S13=Q13,1,0)))</f>
        <v/>
      </c>
      <c r="W13" s="19"/>
      <c r="X13" s="37" t="str">
        <f>M2</f>
        <v>Poule B-AA</v>
      </c>
      <c r="Y13" s="36" t="s">
        <v>79</v>
      </c>
      <c r="Z13" s="36" t="s">
        <v>80</v>
      </c>
      <c r="AA13" s="36" t="s">
        <v>81</v>
      </c>
      <c r="AB13" s="36" t="s">
        <v>87</v>
      </c>
      <c r="AC13" s="36" t="s">
        <v>4</v>
      </c>
      <c r="AD13" s="36" t="s">
        <v>82</v>
      </c>
      <c r="AE13" s="36" t="s">
        <v>83</v>
      </c>
      <c r="AF13" s="36" t="s">
        <v>84</v>
      </c>
      <c r="AG13" s="36" t="s">
        <v>85</v>
      </c>
      <c r="AH13" s="36" t="s">
        <v>86</v>
      </c>
      <c r="AI13" s="36" t="s">
        <v>5</v>
      </c>
      <c r="AJ13" s="36" t="s">
        <v>127</v>
      </c>
    </row>
    <row r="14" spans="1:36">
      <c r="B14" s="16" t="s">
        <v>401</v>
      </c>
      <c r="C14" s="11" t="str">
        <f>B6</f>
        <v>Schalke</v>
      </c>
      <c r="D14" s="12" t="s">
        <v>7</v>
      </c>
      <c r="E14" s="13" t="str">
        <f>B4</f>
        <v>Liverpool</v>
      </c>
      <c r="F14" s="14">
        <v>0</v>
      </c>
      <c r="G14" s="17" t="s">
        <v>7</v>
      </c>
      <c r="H14" s="14">
        <v>3</v>
      </c>
      <c r="I14" s="12"/>
      <c r="J14" s="6">
        <f t="shared" si="3"/>
        <v>0</v>
      </c>
      <c r="K14" s="6">
        <f t="shared" si="4"/>
        <v>3</v>
      </c>
      <c r="M14" s="16" t="s">
        <v>426</v>
      </c>
      <c r="N14" s="11" t="str">
        <f>M6</f>
        <v>Napoli-Opende</v>
      </c>
      <c r="O14" s="12" t="s">
        <v>7</v>
      </c>
      <c r="P14" s="13" t="str">
        <f>M4</f>
        <v>Liverpool</v>
      </c>
      <c r="Q14" s="14"/>
      <c r="R14" s="17" t="s">
        <v>7</v>
      </c>
      <c r="S14" s="14"/>
      <c r="T14" s="12"/>
      <c r="U14" s="6" t="str">
        <f t="shared" si="5"/>
        <v/>
      </c>
      <c r="V14" s="6" t="str">
        <f t="shared" si="6"/>
        <v/>
      </c>
      <c r="W14" s="19"/>
      <c r="X14" s="27" t="str">
        <f>M4</f>
        <v>Liverpool</v>
      </c>
      <c r="Y14" s="6" t="str">
        <f>U12</f>
        <v/>
      </c>
      <c r="Z14" s="6" t="str">
        <f>V14</f>
        <v/>
      </c>
      <c r="AA14" s="6" t="str">
        <f>U17</f>
        <v/>
      </c>
      <c r="AB14" s="6" t="str">
        <f>V19</f>
        <v/>
      </c>
      <c r="AC14" s="28">
        <f>SUM(Y14:AB14)</f>
        <v>0</v>
      </c>
      <c r="AD14" s="6">
        <f>SUMIF(N12:N21,X14,Q12:Q21)+SUMIF(P12:P21,X14,S12:S21)</f>
        <v>0</v>
      </c>
      <c r="AE14" s="6">
        <f>SUMIF(N12:N21,X14,S12:S21)+SUMIF(P12:P21,X14,Q12:Q21)</f>
        <v>0</v>
      </c>
      <c r="AF14" s="6">
        <f>SUMPRODUCT((N12:N21=X14)*(U12:U21=3))+SUMPRODUCT((P12:P21=X14)*(V12:V21=3))</f>
        <v>0</v>
      </c>
      <c r="AG14" s="6">
        <f>SUMPRODUCT((N12:N21=X14)*(U12:U21=1))+SUMPRODUCT((P12:P21=X14)*(V12:V21=1))</f>
        <v>0</v>
      </c>
      <c r="AH14" s="6">
        <f>SUMPRODUCT((N12:N21=X14)*(U12:U21=0))+SUMPRODUCT((P12:P21=X14)*(V12:V21=0))</f>
        <v>0</v>
      </c>
      <c r="AI14" s="29">
        <f>RANK(AC14,AC14:AC18,0)</f>
        <v>1</v>
      </c>
      <c r="AJ14" s="6">
        <f>AD14-AE14</f>
        <v>0</v>
      </c>
    </row>
    <row r="15" spans="1:36">
      <c r="B15" s="16" t="s">
        <v>402</v>
      </c>
      <c r="C15" s="11" t="str">
        <f>B8</f>
        <v>Napoli-Opende</v>
      </c>
      <c r="D15" s="12" t="s">
        <v>7</v>
      </c>
      <c r="E15" s="13" t="str">
        <f>B5</f>
        <v>Juventus</v>
      </c>
      <c r="F15" s="14">
        <v>3</v>
      </c>
      <c r="G15" s="12" t="s">
        <v>7</v>
      </c>
      <c r="H15" s="14">
        <v>1</v>
      </c>
      <c r="I15" s="12"/>
      <c r="J15" s="6">
        <f t="shared" si="3"/>
        <v>3</v>
      </c>
      <c r="K15" s="6">
        <f t="shared" si="4"/>
        <v>0</v>
      </c>
      <c r="M15" s="16" t="s">
        <v>427</v>
      </c>
      <c r="N15" s="11" t="str">
        <f>M8</f>
        <v>PSG-OKVC</v>
      </c>
      <c r="O15" s="12" t="s">
        <v>7</v>
      </c>
      <c r="P15" s="13" t="str">
        <f>M5</f>
        <v>Real Madrid</v>
      </c>
      <c r="Q15" s="14"/>
      <c r="R15" s="12" t="s">
        <v>7</v>
      </c>
      <c r="S15" s="14"/>
      <c r="T15" s="12"/>
      <c r="U15" s="6" t="str">
        <f t="shared" si="5"/>
        <v/>
      </c>
      <c r="V15" s="6" t="str">
        <f t="shared" si="6"/>
        <v/>
      </c>
      <c r="W15" s="19"/>
      <c r="X15" s="27" t="str">
        <f t="shared" ref="X15:X18" si="7">M5</f>
        <v>Real Madrid</v>
      </c>
      <c r="Y15" s="6" t="str">
        <f>U13</f>
        <v/>
      </c>
      <c r="Z15" s="6" t="str">
        <f>V15</f>
        <v/>
      </c>
      <c r="AA15" s="6" t="str">
        <f>V17</f>
        <v/>
      </c>
      <c r="AB15" s="6" t="str">
        <f>U20</f>
        <v/>
      </c>
      <c r="AC15" s="28">
        <f t="shared" ref="AC15:AC18" si="8">SUM(Y15:AB15)</f>
        <v>0</v>
      </c>
      <c r="AD15" s="6">
        <f>SUMIF(N12:N21,X15,Q12:Q21)+SUMIF(P12:P21,X15,S12:S21)</f>
        <v>0</v>
      </c>
      <c r="AE15" s="6">
        <f>SUMIF(N12:N21,X15,S12:S21)+SUMIF(P12:P21,X15,Q12:Q21)</f>
        <v>0</v>
      </c>
      <c r="AF15" s="6">
        <f>SUMPRODUCT((N12:N21=X15)*(U12:U21=3))+SUMPRODUCT((P12:P21=X15)*(V12:V21=3))</f>
        <v>0</v>
      </c>
      <c r="AG15" s="6">
        <f>SUMPRODUCT((N12:N21=X15)*(U12:U21=1))+SUMPRODUCT((P12:P21=X15)*(V12:V21=1))</f>
        <v>0</v>
      </c>
      <c r="AH15" s="6">
        <f>SUMPRODUCT((N12:N21=X15)*(U12:U21=0))+SUMPRODUCT((P12:P21=X15)*(V12:V21=0))</f>
        <v>0</v>
      </c>
      <c r="AI15" s="29">
        <f>RANK(AC15,AC14:AC18,0)</f>
        <v>1</v>
      </c>
      <c r="AJ15" s="6">
        <f t="shared" ref="AJ15:AJ18" si="9">AD15-AE15</f>
        <v>0</v>
      </c>
    </row>
    <row r="16" spans="1:36">
      <c r="B16" s="16" t="s">
        <v>422</v>
      </c>
      <c r="C16" s="11" t="str">
        <f>B6</f>
        <v>Schalke</v>
      </c>
      <c r="D16" s="12" t="s">
        <v>7</v>
      </c>
      <c r="E16" s="13" t="str">
        <f>B7</f>
        <v>Real Madrid</v>
      </c>
      <c r="F16" s="14">
        <v>1</v>
      </c>
      <c r="G16" s="12" t="s">
        <v>7</v>
      </c>
      <c r="H16" s="14">
        <v>1</v>
      </c>
      <c r="I16" s="12"/>
      <c r="J16" s="6">
        <f t="shared" si="3"/>
        <v>1</v>
      </c>
      <c r="K16" s="6">
        <f t="shared" si="4"/>
        <v>1</v>
      </c>
      <c r="M16" s="16" t="s">
        <v>442</v>
      </c>
      <c r="N16" s="11" t="str">
        <f>M6</f>
        <v>Napoli-Opende</v>
      </c>
      <c r="O16" s="12" t="s">
        <v>7</v>
      </c>
      <c r="P16" s="13" t="str">
        <f>M7</f>
        <v>Juventus</v>
      </c>
      <c r="Q16" s="14"/>
      <c r="R16" s="12" t="s">
        <v>7</v>
      </c>
      <c r="S16" s="14"/>
      <c r="T16" s="12"/>
      <c r="U16" s="6" t="str">
        <f t="shared" si="5"/>
        <v/>
      </c>
      <c r="V16" s="6" t="str">
        <f t="shared" si="6"/>
        <v/>
      </c>
      <c r="W16" s="19"/>
      <c r="X16" s="27" t="str">
        <f t="shared" si="7"/>
        <v>Napoli-Opende</v>
      </c>
      <c r="Y16" s="6" t="str">
        <f>U14</f>
        <v/>
      </c>
      <c r="Z16" s="6" t="str">
        <f>U16</f>
        <v/>
      </c>
      <c r="AA16" s="6" t="str">
        <f>V18</f>
        <v/>
      </c>
      <c r="AB16" s="6" t="str">
        <f>V20</f>
        <v/>
      </c>
      <c r="AC16" s="28">
        <f t="shared" si="8"/>
        <v>0</v>
      </c>
      <c r="AD16" s="6">
        <f>SUMIF(N12:N21,X16,Q12:Q21)+SUMIF(P12:P21,X16,S12:S21)</f>
        <v>0</v>
      </c>
      <c r="AE16" s="6">
        <f>SUMIF(N12:N21,X16,S12:S21)+SUMIF(P12:P21,X16,Q12:Q21)</f>
        <v>0</v>
      </c>
      <c r="AF16" s="6">
        <f>SUMPRODUCT((N12:N21=X16)*(U12:U21=3))+SUMPRODUCT((P12:P21=X16)*(V12:V21=3))</f>
        <v>0</v>
      </c>
      <c r="AG16" s="6">
        <f>SUMPRODUCT((N12:N21=X16)*(U12:U21=1))+SUMPRODUCT((P12:P21=X16)*(V12:V21=1))</f>
        <v>0</v>
      </c>
      <c r="AH16" s="6">
        <f>SUMPRODUCT((N12:N21=X16)*(U12:U21=0))+SUMPRODUCT((P12:P21=X16)*(V12:V21=0))</f>
        <v>0</v>
      </c>
      <c r="AI16" s="29">
        <f>RANK(AC16,AC14:AC18,0)</f>
        <v>1</v>
      </c>
      <c r="AJ16" s="6">
        <f t="shared" si="9"/>
        <v>0</v>
      </c>
    </row>
    <row r="17" spans="1:36">
      <c r="B17" s="16" t="s">
        <v>423</v>
      </c>
      <c r="C17" s="11" t="str">
        <f>B4</f>
        <v>Liverpool</v>
      </c>
      <c r="D17" s="12" t="s">
        <v>7</v>
      </c>
      <c r="E17" s="13" t="str">
        <f>B5</f>
        <v>Juventus</v>
      </c>
      <c r="F17" s="14">
        <v>6</v>
      </c>
      <c r="G17" s="12" t="s">
        <v>7</v>
      </c>
      <c r="H17" s="14">
        <v>0</v>
      </c>
      <c r="I17" s="12"/>
      <c r="J17" s="6">
        <f t="shared" si="3"/>
        <v>3</v>
      </c>
      <c r="K17" s="6">
        <f t="shared" si="4"/>
        <v>0</v>
      </c>
      <c r="M17" s="16" t="s">
        <v>443</v>
      </c>
      <c r="N17" s="11" t="str">
        <f>M4</f>
        <v>Liverpool</v>
      </c>
      <c r="O17" s="12" t="s">
        <v>7</v>
      </c>
      <c r="P17" s="13" t="str">
        <f>M5</f>
        <v>Real Madrid</v>
      </c>
      <c r="Q17" s="14"/>
      <c r="R17" s="12" t="s">
        <v>7</v>
      </c>
      <c r="S17" s="14"/>
      <c r="T17" s="12"/>
      <c r="U17" s="6" t="str">
        <f t="shared" si="5"/>
        <v/>
      </c>
      <c r="V17" s="6" t="str">
        <f t="shared" si="6"/>
        <v/>
      </c>
      <c r="X17" s="27" t="str">
        <f t="shared" si="7"/>
        <v>Juventus</v>
      </c>
      <c r="Y17" s="6" t="str">
        <f>V13</f>
        <v/>
      </c>
      <c r="Z17" s="6" t="str">
        <f>V16</f>
        <v/>
      </c>
      <c r="AA17" s="6" t="str">
        <f>U19</f>
        <v/>
      </c>
      <c r="AB17" s="6" t="str">
        <f>U21</f>
        <v/>
      </c>
      <c r="AC17" s="28">
        <f t="shared" si="8"/>
        <v>0</v>
      </c>
      <c r="AD17" s="6">
        <f>SUMIF(N12:N21,X17,Q12:Q21)+SUMIF(P12:P21,X17,S12:S21)</f>
        <v>0</v>
      </c>
      <c r="AE17" s="6">
        <f>SUMIF(N12:N21,X17,S12:S21)+SUMIF(P12:P21,X17,Q12:Q21)</f>
        <v>0</v>
      </c>
      <c r="AF17" s="6">
        <f>SUMPRODUCT((N12:N21=X17)*(U12:U21=3))+SUMPRODUCT((P12:P21=X17)*(V12:V21=3))</f>
        <v>0</v>
      </c>
      <c r="AG17" s="6">
        <f>SUMPRODUCT((N12:N21=X17)*(U12:U21=1))+SUMPRODUCT((P12:P21=X17)*(V12:V21=1))</f>
        <v>0</v>
      </c>
      <c r="AH17" s="6">
        <f>SUMPRODUCT((N12:N21=X17)*(U12:U21=0))+SUMPRODUCT((P12:P21=X17)*(V12:V21=0))</f>
        <v>0</v>
      </c>
      <c r="AI17" s="29">
        <f>RANK(AC17,AC14:AC18,0)</f>
        <v>1</v>
      </c>
      <c r="AJ17" s="6">
        <f t="shared" si="9"/>
        <v>0</v>
      </c>
    </row>
    <row r="18" spans="1:36">
      <c r="B18" s="16" t="s">
        <v>424</v>
      </c>
      <c r="C18" s="11" t="str">
        <f>B8</f>
        <v>Napoli-Opende</v>
      </c>
      <c r="D18" s="12" t="s">
        <v>7</v>
      </c>
      <c r="E18" s="13" t="str">
        <f>B6</f>
        <v>Schalke</v>
      </c>
      <c r="F18" s="14">
        <v>3</v>
      </c>
      <c r="G18" s="12" t="s">
        <v>7</v>
      </c>
      <c r="H18" s="14">
        <v>1</v>
      </c>
      <c r="I18" s="12"/>
      <c r="J18" s="6">
        <f t="shared" si="3"/>
        <v>3</v>
      </c>
      <c r="K18" s="6">
        <f t="shared" si="4"/>
        <v>0</v>
      </c>
      <c r="M18" s="16" t="s">
        <v>444</v>
      </c>
      <c r="N18" s="11" t="str">
        <f>M8</f>
        <v>PSG-OKVC</v>
      </c>
      <c r="O18" s="12" t="s">
        <v>7</v>
      </c>
      <c r="P18" s="13" t="str">
        <f>M6</f>
        <v>Napoli-Opende</v>
      </c>
      <c r="Q18" s="14"/>
      <c r="R18" s="12" t="s">
        <v>7</v>
      </c>
      <c r="S18" s="14"/>
      <c r="T18" s="12"/>
      <c r="U18" s="6" t="str">
        <f t="shared" si="5"/>
        <v/>
      </c>
      <c r="V18" s="6" t="str">
        <f t="shared" si="6"/>
        <v/>
      </c>
      <c r="X18" s="27" t="str">
        <f t="shared" si="7"/>
        <v>PSG-OKVC</v>
      </c>
      <c r="Y18" s="6" t="str">
        <f>V12</f>
        <v/>
      </c>
      <c r="Z18" s="6" t="str">
        <f>U15</f>
        <v/>
      </c>
      <c r="AA18" s="6" t="str">
        <f>U18</f>
        <v/>
      </c>
      <c r="AB18" s="6" t="str">
        <f>V21</f>
        <v/>
      </c>
      <c r="AC18" s="28">
        <f t="shared" si="8"/>
        <v>0</v>
      </c>
      <c r="AD18" s="6">
        <f>SUMIF(N12:N21,X18,Q12:Q21)+SUMIF(P12:P21,X18,S12:S21)</f>
        <v>0</v>
      </c>
      <c r="AE18" s="6">
        <f>SUMIF(N12:N21,X18,S12:S21)+SUMIF(P12:P21,X18,Q12:Q21)</f>
        <v>0</v>
      </c>
      <c r="AF18" s="6">
        <f>SUMPRODUCT((N12:N21=X18)*(U12:U21=3))+SUMPRODUCT((P12:P21=X18)*(V12:V21=3))</f>
        <v>0</v>
      </c>
      <c r="AG18" s="6">
        <f>SUMPRODUCT((N12:N21=X18)*(U12:U21=1))+SUMPRODUCT((P12:P21=X18)*(V12:V21=1))</f>
        <v>0</v>
      </c>
      <c r="AH18" s="6">
        <f>SUMPRODUCT((N12:N21=X18)*(U12:U21=0))+SUMPRODUCT((P12:P21=X18)*(V12:V21=0))</f>
        <v>0</v>
      </c>
      <c r="AI18" s="29">
        <f>RANK(AC18,AC14:AC18,0)</f>
        <v>1</v>
      </c>
      <c r="AJ18" s="6">
        <f t="shared" si="9"/>
        <v>0</v>
      </c>
    </row>
    <row r="19" spans="1:36">
      <c r="B19" s="16" t="s">
        <v>425</v>
      </c>
      <c r="C19" s="11" t="str">
        <f>B7</f>
        <v>Real Madrid</v>
      </c>
      <c r="D19" s="12" t="s">
        <v>7</v>
      </c>
      <c r="E19" s="13" t="str">
        <f>B4</f>
        <v>Liverpool</v>
      </c>
      <c r="F19" s="14">
        <v>1</v>
      </c>
      <c r="G19" s="12" t="s">
        <v>7</v>
      </c>
      <c r="H19" s="14">
        <v>2</v>
      </c>
      <c r="I19" s="12"/>
      <c r="J19" s="6">
        <f t="shared" si="3"/>
        <v>0</v>
      </c>
      <c r="K19" s="6">
        <f t="shared" si="4"/>
        <v>3</v>
      </c>
      <c r="M19" s="16" t="s">
        <v>445</v>
      </c>
      <c r="N19" s="11" t="str">
        <f>M7</f>
        <v>Juventus</v>
      </c>
      <c r="O19" s="12" t="s">
        <v>7</v>
      </c>
      <c r="P19" s="13" t="str">
        <f>M4</f>
        <v>Liverpool</v>
      </c>
      <c r="Q19" s="14"/>
      <c r="R19" s="12" t="s">
        <v>7</v>
      </c>
      <c r="S19" s="14"/>
      <c r="T19" s="12"/>
      <c r="U19" s="6" t="str">
        <f t="shared" si="5"/>
        <v/>
      </c>
      <c r="V19" s="6" t="str">
        <f t="shared" si="6"/>
        <v/>
      </c>
    </row>
    <row r="20" spans="1:36">
      <c r="B20" s="16" t="s">
        <v>426</v>
      </c>
      <c r="C20" s="11" t="str">
        <f>B5</f>
        <v>Juventus</v>
      </c>
      <c r="D20" s="12" t="s">
        <v>7</v>
      </c>
      <c r="E20" s="13" t="str">
        <f>B6</f>
        <v>Schalke</v>
      </c>
      <c r="F20" s="14">
        <v>1</v>
      </c>
      <c r="G20" s="12" t="s">
        <v>7</v>
      </c>
      <c r="H20" s="14">
        <v>0</v>
      </c>
      <c r="I20" s="12"/>
      <c r="J20" s="6">
        <f t="shared" si="3"/>
        <v>3</v>
      </c>
      <c r="K20" s="6">
        <f t="shared" si="4"/>
        <v>0</v>
      </c>
      <c r="M20" s="16" t="s">
        <v>429</v>
      </c>
      <c r="N20" s="11" t="str">
        <f>M5</f>
        <v>Real Madrid</v>
      </c>
      <c r="O20" s="12" t="s">
        <v>7</v>
      </c>
      <c r="P20" s="13" t="str">
        <f>M6</f>
        <v>Napoli-Opende</v>
      </c>
      <c r="Q20" s="14"/>
      <c r="R20" s="12" t="s">
        <v>7</v>
      </c>
      <c r="S20" s="14"/>
      <c r="T20" s="12"/>
      <c r="U20" s="6" t="str">
        <f t="shared" si="5"/>
        <v/>
      </c>
      <c r="V20" s="6" t="str">
        <f t="shared" si="6"/>
        <v/>
      </c>
    </row>
    <row r="21" spans="1:36">
      <c r="B21" s="16" t="s">
        <v>427</v>
      </c>
      <c r="C21" s="11" t="str">
        <f>B7</f>
        <v>Real Madrid</v>
      </c>
      <c r="D21" s="12" t="s">
        <v>7</v>
      </c>
      <c r="E21" s="13" t="str">
        <f>B8</f>
        <v>Napoli-Opende</v>
      </c>
      <c r="F21" s="14">
        <v>3</v>
      </c>
      <c r="G21" s="12" t="s">
        <v>7</v>
      </c>
      <c r="H21" s="14">
        <v>1</v>
      </c>
      <c r="I21" s="12"/>
      <c r="J21" s="6">
        <f t="shared" si="3"/>
        <v>3</v>
      </c>
      <c r="K21" s="6">
        <f t="shared" si="4"/>
        <v>0</v>
      </c>
      <c r="M21" s="16" t="s">
        <v>430</v>
      </c>
      <c r="N21" s="11" t="str">
        <f>M7</f>
        <v>Juventus</v>
      </c>
      <c r="O21" s="12" t="s">
        <v>7</v>
      </c>
      <c r="P21" s="13" t="str">
        <f>M8</f>
        <v>PSG-OKVC</v>
      </c>
      <c r="Q21" s="14"/>
      <c r="R21" s="12" t="s">
        <v>7</v>
      </c>
      <c r="S21" s="14"/>
      <c r="T21" s="12"/>
      <c r="U21" s="6" t="str">
        <f t="shared" si="5"/>
        <v/>
      </c>
      <c r="V21" s="6" t="str">
        <f t="shared" si="6"/>
        <v/>
      </c>
    </row>
    <row r="22" spans="1:36">
      <c r="D22" s="25"/>
      <c r="O22" s="25"/>
    </row>
    <row r="23" spans="1:36">
      <c r="D23" s="25"/>
      <c r="O23" s="25"/>
      <c r="X23" s="35" t="s">
        <v>88</v>
      </c>
    </row>
    <row r="24" spans="1:36">
      <c r="B24" s="2" t="s">
        <v>77</v>
      </c>
      <c r="D24" s="25"/>
      <c r="M24" s="2" t="s">
        <v>78</v>
      </c>
      <c r="N24" s="26" t="s">
        <v>27</v>
      </c>
      <c r="O24" s="25"/>
    </row>
    <row r="25" spans="1:36">
      <c r="D25" s="25"/>
      <c r="O25" s="25"/>
      <c r="X25" s="37" t="str">
        <f>B24</f>
        <v>Poule B-B</v>
      </c>
      <c r="Y25" s="36" t="s">
        <v>79</v>
      </c>
      <c r="Z25" s="36" t="s">
        <v>80</v>
      </c>
      <c r="AA25" s="36" t="s">
        <v>81</v>
      </c>
      <c r="AB25" s="36" t="s">
        <v>87</v>
      </c>
      <c r="AC25" s="36" t="s">
        <v>4</v>
      </c>
      <c r="AD25" s="36" t="s">
        <v>82</v>
      </c>
      <c r="AE25" s="36" t="s">
        <v>83</v>
      </c>
      <c r="AF25" s="36" t="s">
        <v>84</v>
      </c>
      <c r="AG25" s="36" t="s">
        <v>85</v>
      </c>
      <c r="AH25" s="36" t="s">
        <v>86</v>
      </c>
      <c r="AI25" s="36" t="s">
        <v>5</v>
      </c>
      <c r="AJ25" s="36" t="s">
        <v>127</v>
      </c>
    </row>
    <row r="26" spans="1:36">
      <c r="A26" s="1">
        <v>1</v>
      </c>
      <c r="B26" s="41" t="s">
        <v>116</v>
      </c>
      <c r="C26" s="5" t="str">
        <f>VLOOKUP(B26,'Teams + teamnaam'!$AA$2:$AD$53,3,FALSE)</f>
        <v>VEV'67</v>
      </c>
      <c r="D26" s="25" t="s">
        <v>27</v>
      </c>
      <c r="M26" s="42" t="s">
        <v>144</v>
      </c>
      <c r="N26" s="5" t="str">
        <f>VLOOKUP(M26,'Teams + teamnaam'!$AA$2:$AD$53,3,FALSE)</f>
        <v>Grootegast</v>
      </c>
      <c r="O26" s="25" t="s">
        <v>27</v>
      </c>
      <c r="X26" s="27" t="str">
        <f>B26</f>
        <v>Arsenal</v>
      </c>
      <c r="Y26" s="6">
        <f>J34</f>
        <v>1</v>
      </c>
      <c r="Z26" s="6">
        <f>K36</f>
        <v>3</v>
      </c>
      <c r="AA26" s="6">
        <f>J39</f>
        <v>0</v>
      </c>
      <c r="AB26" s="6">
        <f>K41</f>
        <v>0</v>
      </c>
      <c r="AC26" s="28">
        <f>SUM(Y26:AB26)</f>
        <v>4</v>
      </c>
      <c r="AD26" s="6">
        <f>SUMIF(C34:C43,X26,F34:F43)+SUMIF(E34:E43,X26,H34:H43)</f>
        <v>9</v>
      </c>
      <c r="AE26" s="6">
        <f>SUMIF(C34:C43,X26,H34:H43)+SUMIF(E34:E43,X26,F34:F43)</f>
        <v>10</v>
      </c>
      <c r="AF26" s="6">
        <f>SUMPRODUCT((C34:C43=X26)*(J34:J43=3))+SUMPRODUCT((E34:E43=X26)*(K34:K43=3))</f>
        <v>1</v>
      </c>
      <c r="AG26" s="6">
        <f>SUMPRODUCT((C34:C43=X26)*(J34:J43=1))+SUMPRODUCT((E34:E43=X26)*(K34:K43=1))</f>
        <v>1</v>
      </c>
      <c r="AH26" s="6">
        <f>SUMPRODUCT((C34:C43=X26)*(J34:J43=0))+SUMPRODUCT((E34:E43=X26)*(K34:K43=0))</f>
        <v>2</v>
      </c>
      <c r="AI26" s="29">
        <f>RANK(AC26,AC26:AC30,0)</f>
        <v>3</v>
      </c>
      <c r="AJ26" s="6">
        <f>AD26-AE26</f>
        <v>-1</v>
      </c>
    </row>
    <row r="27" spans="1:36">
      <c r="A27" s="1">
        <v>2</v>
      </c>
      <c r="B27" s="41" t="s">
        <v>145</v>
      </c>
      <c r="C27" s="5" t="str">
        <f>VLOOKUP(B27,'Teams + teamnaam'!$AA$2:$AD$53,3,FALSE)</f>
        <v>Grootegast</v>
      </c>
      <c r="D27" s="25"/>
      <c r="M27" s="42" t="s">
        <v>145</v>
      </c>
      <c r="N27" s="5" t="str">
        <f>VLOOKUP(M27,'Teams + teamnaam'!$AA$2:$AD$53,3,FALSE)</f>
        <v>Grootegast</v>
      </c>
      <c r="O27" s="25"/>
      <c r="X27" s="27" t="str">
        <f t="shared" ref="X27:X30" si="10">B27</f>
        <v>Wolfsburg</v>
      </c>
      <c r="Y27" s="6">
        <f>J35</f>
        <v>3</v>
      </c>
      <c r="Z27" s="6">
        <f>K37</f>
        <v>0</v>
      </c>
      <c r="AA27" s="6">
        <f>K39</f>
        <v>3</v>
      </c>
      <c r="AB27" s="6">
        <f>J42</f>
        <v>1</v>
      </c>
      <c r="AC27" s="28">
        <f t="shared" ref="AC27:AC30" si="11">SUM(Y27:AB27)</f>
        <v>7</v>
      </c>
      <c r="AD27" s="6">
        <f>SUMIF(C34:C43,X27,F34:F43)+SUMIF(E34:E43,X27,H34:H43)</f>
        <v>8</v>
      </c>
      <c r="AE27" s="6">
        <f>SUMIF(C34:C43,X27,H34:H43)+SUMIF(E34:E43,X27,F34:F43)</f>
        <v>6</v>
      </c>
      <c r="AF27" s="6">
        <f>SUMPRODUCT((C34:C43=X27)*(J34:J43=3))+SUMPRODUCT((E34:E43=X27)*(K34:K43=3))</f>
        <v>2</v>
      </c>
      <c r="AG27" s="6">
        <f>SUMPRODUCT((C34:C43=X27)*(J34:J43=1))+SUMPRODUCT((E34:E43=X27)*(K34:K43=1))</f>
        <v>1</v>
      </c>
      <c r="AH27" s="6">
        <f>SUMPRODUCT((C34:C43=X27)*(J34:J43=0))+SUMPRODUCT((E34:E43=X27)*(K34:K43=0))</f>
        <v>1</v>
      </c>
      <c r="AI27" s="29">
        <f>RANK(AC27,AC26:AC30,0)</f>
        <v>2</v>
      </c>
      <c r="AJ27" s="6">
        <f t="shared" ref="AJ27:AJ30" si="12">AD27-AE27</f>
        <v>2</v>
      </c>
    </row>
    <row r="28" spans="1:36">
      <c r="A28" s="1">
        <v>3</v>
      </c>
      <c r="B28" s="41" t="s">
        <v>149</v>
      </c>
      <c r="C28" s="5" t="str">
        <f>VLOOKUP(B28,'Teams + teamnaam'!$AA$2:$AD$53,3,FALSE)</f>
        <v>SV Marum</v>
      </c>
      <c r="D28" s="25"/>
      <c r="M28" s="42" t="s">
        <v>149</v>
      </c>
      <c r="N28" s="5" t="str">
        <f>VLOOKUP(M28,'Teams + teamnaam'!$AA$2:$AD$53,3,FALSE)</f>
        <v>SV Marum</v>
      </c>
      <c r="O28" s="25"/>
      <c r="X28" s="27" t="str">
        <f t="shared" si="10"/>
        <v>Barcelona</v>
      </c>
      <c r="Y28" s="6">
        <f>J36</f>
        <v>0</v>
      </c>
      <c r="Z28" s="6">
        <f>J38</f>
        <v>3</v>
      </c>
      <c r="AA28" s="6">
        <f>K40</f>
        <v>0</v>
      </c>
      <c r="AB28" s="6">
        <f>K42</f>
        <v>1</v>
      </c>
      <c r="AC28" s="28">
        <f t="shared" si="11"/>
        <v>4</v>
      </c>
      <c r="AD28" s="6">
        <f>SUMIF(C34:C43,X28,F34:F43)+SUMIF(E34:E43,X28,H34:H43)</f>
        <v>5</v>
      </c>
      <c r="AE28" s="6">
        <f>SUMIF(C34:C43,X28,H34:H43)+SUMIF(E34:E43,X28,F34:F43)</f>
        <v>5</v>
      </c>
      <c r="AF28" s="6">
        <f>SUMPRODUCT((C34:C43=X28)*(J34:J43=3))+SUMPRODUCT((E34:E43=X28)*(K34:K43=3))</f>
        <v>1</v>
      </c>
      <c r="AG28" s="6">
        <f>SUMPRODUCT((C34:C43=X28)*(J34:J43=1))+SUMPRODUCT((E34:E43=X28)*(K34:K43=1))</f>
        <v>1</v>
      </c>
      <c r="AH28" s="6">
        <f>SUMPRODUCT((C34:C43=X28)*(J34:J43=0))+SUMPRODUCT((E34:E43=X28)*(K34:K43=0))</f>
        <v>2</v>
      </c>
      <c r="AI28" s="29">
        <f>RANK(AC28,AC26:AC30,0)</f>
        <v>3</v>
      </c>
      <c r="AJ28" s="6">
        <f t="shared" si="12"/>
        <v>0</v>
      </c>
    </row>
    <row r="29" spans="1:36">
      <c r="A29" s="1">
        <v>4</v>
      </c>
      <c r="B29" s="41" t="s">
        <v>157</v>
      </c>
      <c r="C29" s="5" t="str">
        <f>VLOOKUP(B29,'Teams + teamnaam'!$AA$2:$AD$53,3,FALSE)</f>
        <v>VV Niekerk</v>
      </c>
      <c r="D29" s="25"/>
      <c r="M29" s="42" t="s">
        <v>593</v>
      </c>
      <c r="N29" s="5" t="str">
        <f>VLOOKUP(M29,'Teams + teamnaam'!$AA$2:$AD$53,3,FALSE)</f>
        <v>OKVC</v>
      </c>
      <c r="O29" s="25"/>
      <c r="P29" s="1" t="s">
        <v>27</v>
      </c>
      <c r="X29" s="27" t="str">
        <f t="shared" si="10"/>
        <v>Groningen</v>
      </c>
      <c r="Y29" s="6">
        <f>K35</f>
        <v>0</v>
      </c>
      <c r="Z29" s="6">
        <f>K38</f>
        <v>0</v>
      </c>
      <c r="AA29" s="6">
        <f>J41</f>
        <v>3</v>
      </c>
      <c r="AB29" s="6">
        <f>J43</f>
        <v>0</v>
      </c>
      <c r="AC29" s="28">
        <f t="shared" si="11"/>
        <v>3</v>
      </c>
      <c r="AD29" s="6">
        <f>SUMIF(C34:C43,X29,F34:F43)+SUMIF(E34:E43,X29,H34:H43)</f>
        <v>3</v>
      </c>
      <c r="AE29" s="6">
        <f>SUMIF(C34:C43,X29,H34:H43)+SUMIF(E34:E43,X29,F34:F43)</f>
        <v>10</v>
      </c>
      <c r="AF29" s="6">
        <f>SUMPRODUCT((C34:C43=X29)*(J34:J43=3))+SUMPRODUCT((E34:E43=X29)*(K34:K43=3))</f>
        <v>1</v>
      </c>
      <c r="AG29" s="6">
        <f>SUMPRODUCT((C34:C43=X29)*(J34:J43=1))+SUMPRODUCT((E34:E43=X29)*(K34:K43=1))</f>
        <v>0</v>
      </c>
      <c r="AH29" s="6">
        <f>SUMPRODUCT((C34:C43=X29)*(J34:J43=0))+SUMPRODUCT((E34:E43=X29)*(K34:K43=0))</f>
        <v>3</v>
      </c>
      <c r="AI29" s="29">
        <f>RANK(AC29,AC26:AC30,0)</f>
        <v>5</v>
      </c>
      <c r="AJ29" s="6">
        <f t="shared" si="12"/>
        <v>-7</v>
      </c>
    </row>
    <row r="30" spans="1:36">
      <c r="A30" s="1">
        <v>5</v>
      </c>
      <c r="B30" s="41" t="s">
        <v>596</v>
      </c>
      <c r="C30" s="5" t="str">
        <f>VLOOKUP(B30,'Teams + teamnaam'!$AA$2:$AD$53,3,FALSE)</f>
        <v>OKVC</v>
      </c>
      <c r="D30" s="25"/>
      <c r="M30" s="42" t="s">
        <v>94</v>
      </c>
      <c r="N30" s="5" t="str">
        <f>VLOOKUP(M30,'Teams + teamnaam'!$AA$2:$AD$53,3,FALSE)</f>
        <v>VEV'67</v>
      </c>
      <c r="O30" s="25"/>
      <c r="X30" s="27" t="str">
        <f t="shared" si="10"/>
        <v>PSG-OKVC</v>
      </c>
      <c r="Y30" s="6">
        <f>K34</f>
        <v>1</v>
      </c>
      <c r="Z30" s="6">
        <f>J37</f>
        <v>3</v>
      </c>
      <c r="AA30" s="6">
        <f>J40</f>
        <v>3</v>
      </c>
      <c r="AB30" s="6">
        <f>K43</f>
        <v>3</v>
      </c>
      <c r="AC30" s="28">
        <f t="shared" si="11"/>
        <v>10</v>
      </c>
      <c r="AD30" s="6">
        <f>SUMIF(C34:C43,X30,F34:F43)+SUMIF(E34:E43,X30,H34:H43)</f>
        <v>9</v>
      </c>
      <c r="AE30" s="6">
        <f>SUMIF(C34:C43,X30,H34:H43)+SUMIF(E34:E43,X30,F34:F43)</f>
        <v>3</v>
      </c>
      <c r="AF30" s="6">
        <f>SUMPRODUCT((C34:C43=X30)*(J34:J43=3))+SUMPRODUCT((E34:E43=X30)*(K34:K43=3))</f>
        <v>3</v>
      </c>
      <c r="AG30" s="6">
        <f>SUMPRODUCT((C34:C43=X30)*(J34:J43=1))+SUMPRODUCT((E34:E43=X30)*(K34:K43=1))</f>
        <v>1</v>
      </c>
      <c r="AH30" s="6">
        <f>SUMPRODUCT((C34:C43=X30)*(J34:J43=0))+SUMPRODUCT((E34:E43=X30)*(K34:K43=0))</f>
        <v>0</v>
      </c>
      <c r="AI30" s="29">
        <f>RANK(AC30,AC26:AC30,0)</f>
        <v>1</v>
      </c>
      <c r="AJ30" s="6">
        <f t="shared" si="12"/>
        <v>6</v>
      </c>
    </row>
    <row r="31" spans="1:36">
      <c r="D31" s="25"/>
      <c r="O31" s="25"/>
      <c r="T31" s="24"/>
      <c r="U31" s="24"/>
      <c r="V31" s="24"/>
      <c r="X31" s="31"/>
      <c r="Y31" s="32"/>
      <c r="Z31" s="32"/>
      <c r="AA31" s="32"/>
      <c r="AB31" s="32"/>
      <c r="AC31" s="32"/>
      <c r="AD31" s="32"/>
      <c r="AE31" s="32"/>
      <c r="AF31" s="31"/>
      <c r="AG31" s="31"/>
      <c r="AH31" s="31"/>
    </row>
    <row r="32" spans="1:36">
      <c r="B32" s="2" t="s">
        <v>592</v>
      </c>
      <c r="D32" s="25"/>
      <c r="M32" s="2" t="s">
        <v>628</v>
      </c>
      <c r="O32" s="107"/>
      <c r="P32" s="2" t="s">
        <v>341</v>
      </c>
      <c r="R32" s="25"/>
      <c r="X32" s="31"/>
      <c r="Y32" s="32"/>
      <c r="Z32" s="32"/>
      <c r="AA32" s="32"/>
      <c r="AB32" s="32"/>
      <c r="AC32" s="32"/>
      <c r="AD32" s="32"/>
      <c r="AE32" s="32"/>
      <c r="AF32" s="31"/>
      <c r="AG32" s="31"/>
      <c r="AH32" s="31"/>
    </row>
    <row r="33" spans="1:36">
      <c r="B33" s="8"/>
      <c r="C33" s="8"/>
      <c r="D33" s="23"/>
      <c r="E33" s="8"/>
      <c r="F33" s="249" t="s">
        <v>5</v>
      </c>
      <c r="G33" s="171"/>
      <c r="H33" s="171"/>
      <c r="I33" s="8"/>
      <c r="J33" s="250" t="s">
        <v>4</v>
      </c>
      <c r="K33" s="249"/>
      <c r="M33" s="8"/>
      <c r="N33" s="8"/>
      <c r="O33" s="23"/>
      <c r="P33" s="8"/>
      <c r="Q33" s="249" t="s">
        <v>5</v>
      </c>
      <c r="R33" s="171"/>
      <c r="S33" s="171"/>
      <c r="T33" s="8"/>
      <c r="U33" s="250" t="s">
        <v>4</v>
      </c>
      <c r="V33" s="249"/>
      <c r="X33" s="35" t="s">
        <v>88</v>
      </c>
      <c r="Y33" s="32"/>
      <c r="Z33" s="32"/>
      <c r="AA33" s="32"/>
      <c r="AB33" s="32"/>
      <c r="AC33" s="32"/>
      <c r="AD33" s="32"/>
      <c r="AE33" s="32"/>
      <c r="AF33" s="31"/>
      <c r="AG33" s="33"/>
      <c r="AH33" s="31"/>
    </row>
    <row r="34" spans="1:36">
      <c r="B34" s="16" t="s">
        <v>424</v>
      </c>
      <c r="C34" s="11" t="str">
        <f>B26</f>
        <v>Arsenal</v>
      </c>
      <c r="D34" s="12" t="s">
        <v>7</v>
      </c>
      <c r="E34" s="13" t="str">
        <f>B30</f>
        <v>PSG-OKVC</v>
      </c>
      <c r="F34" s="14">
        <v>2</v>
      </c>
      <c r="G34" s="12" t="s">
        <v>7</v>
      </c>
      <c r="H34" s="14">
        <v>2</v>
      </c>
      <c r="I34" s="12"/>
      <c r="J34" s="6">
        <f>IF(F34="","",IF(F34&gt;H34,3,IF(F34=H34,1,0)))</f>
        <v>1</v>
      </c>
      <c r="K34" s="6">
        <f>IF(H34="","",IF(H34&gt;F34,3,IF(H34=F34,1,0)))</f>
        <v>1</v>
      </c>
      <c r="M34" s="16" t="s">
        <v>424</v>
      </c>
      <c r="N34" s="11" t="str">
        <f>M26</f>
        <v>Schalke</v>
      </c>
      <c r="O34" s="12" t="s">
        <v>7</v>
      </c>
      <c r="P34" s="13" t="str">
        <f>M30</f>
        <v>Manchester United</v>
      </c>
      <c r="Q34" s="14"/>
      <c r="R34" s="12" t="s">
        <v>7</v>
      </c>
      <c r="S34" s="14"/>
      <c r="T34" s="12"/>
      <c r="U34" s="6" t="str">
        <f>IF(Q34="","",IF(Q34&gt;S34,3,IF(Q34=S34,1,0)))</f>
        <v/>
      </c>
      <c r="V34" s="6" t="str">
        <f>IF(S34="","",IF(S34&gt;Q34,3,IF(S34=Q34,1,0)))</f>
        <v/>
      </c>
      <c r="X34" s="31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1:36">
      <c r="B35" s="16" t="s">
        <v>425</v>
      </c>
      <c r="C35" s="11" t="str">
        <f>B27</f>
        <v>Wolfsburg</v>
      </c>
      <c r="D35" s="12" t="s">
        <v>7</v>
      </c>
      <c r="E35" s="13" t="str">
        <f>B29</f>
        <v>Groningen</v>
      </c>
      <c r="F35" s="14">
        <v>1</v>
      </c>
      <c r="G35" s="12" t="s">
        <v>7</v>
      </c>
      <c r="H35" s="14">
        <v>0</v>
      </c>
      <c r="I35" s="12"/>
      <c r="J35" s="6">
        <f t="shared" ref="J35:J39" si="13">IF(F35="","",IF(F35&gt;H35,3,IF(F35=H35,1,0)))</f>
        <v>3</v>
      </c>
      <c r="K35" s="6">
        <f t="shared" ref="K35:K39" si="14">IF(H35="","",IF(H35&gt;F35,3,IF(H35=F35,1,0)))</f>
        <v>0</v>
      </c>
      <c r="M35" s="16" t="s">
        <v>425</v>
      </c>
      <c r="N35" s="11" t="str">
        <f>M27</f>
        <v>Wolfsburg</v>
      </c>
      <c r="O35" s="12" t="s">
        <v>7</v>
      </c>
      <c r="P35" s="13" t="str">
        <f>M29</f>
        <v>Lyon-OKVC</v>
      </c>
      <c r="Q35" s="14"/>
      <c r="R35" s="12" t="s">
        <v>7</v>
      </c>
      <c r="S35" s="14"/>
      <c r="T35" s="12"/>
      <c r="U35" s="6" t="str">
        <f t="shared" ref="U35:U39" si="15">IF(Q35="","",IF(Q35&gt;S35,3,IF(Q35=S35,1,0)))</f>
        <v/>
      </c>
      <c r="V35" s="6" t="str">
        <f t="shared" ref="V35:V39" si="16">IF(S35="","",IF(S35&gt;Q35,3,IF(S35=Q35,1,0)))</f>
        <v/>
      </c>
      <c r="X35" s="37" t="str">
        <f>M24</f>
        <v>Poule B-BB</v>
      </c>
      <c r="Y35" s="36" t="s">
        <v>79</v>
      </c>
      <c r="Z35" s="36" t="s">
        <v>80</v>
      </c>
      <c r="AA35" s="36" t="s">
        <v>81</v>
      </c>
      <c r="AB35" s="36" t="s">
        <v>87</v>
      </c>
      <c r="AC35" s="36" t="s">
        <v>4</v>
      </c>
      <c r="AD35" s="36" t="s">
        <v>82</v>
      </c>
      <c r="AE35" s="36" t="s">
        <v>83</v>
      </c>
      <c r="AF35" s="36" t="s">
        <v>84</v>
      </c>
      <c r="AG35" s="36" t="s">
        <v>85</v>
      </c>
      <c r="AH35" s="36" t="s">
        <v>86</v>
      </c>
      <c r="AI35" s="36" t="s">
        <v>5</v>
      </c>
      <c r="AJ35" s="36" t="s">
        <v>127</v>
      </c>
    </row>
    <row r="36" spans="1:36">
      <c r="B36" s="16" t="s">
        <v>426</v>
      </c>
      <c r="C36" s="11" t="str">
        <f>B28</f>
        <v>Barcelona</v>
      </c>
      <c r="D36" s="12" t="s">
        <v>7</v>
      </c>
      <c r="E36" s="13" t="str">
        <f>B26</f>
        <v>Arsenal</v>
      </c>
      <c r="F36" s="14">
        <v>0</v>
      </c>
      <c r="G36" s="17" t="s">
        <v>7</v>
      </c>
      <c r="H36" s="14">
        <v>2</v>
      </c>
      <c r="I36" s="12"/>
      <c r="J36" s="6">
        <f t="shared" si="13"/>
        <v>0</v>
      </c>
      <c r="K36" s="6">
        <f t="shared" si="14"/>
        <v>3</v>
      </c>
      <c r="M36" s="16" t="s">
        <v>426</v>
      </c>
      <c r="N36" s="11" t="str">
        <f>M28</f>
        <v>Barcelona</v>
      </c>
      <c r="O36" s="12" t="s">
        <v>7</v>
      </c>
      <c r="P36" s="13" t="str">
        <f>M26</f>
        <v>Schalke</v>
      </c>
      <c r="Q36" s="14"/>
      <c r="R36" s="17" t="s">
        <v>7</v>
      </c>
      <c r="S36" s="14"/>
      <c r="T36" s="12"/>
      <c r="U36" s="6" t="str">
        <f t="shared" si="15"/>
        <v/>
      </c>
      <c r="V36" s="6" t="str">
        <f t="shared" si="16"/>
        <v/>
      </c>
      <c r="X36" s="27" t="str">
        <f>M26</f>
        <v>Schalke</v>
      </c>
      <c r="Y36" s="6" t="str">
        <f>U34</f>
        <v/>
      </c>
      <c r="Z36" s="6" t="str">
        <f>V36</f>
        <v/>
      </c>
      <c r="AA36" s="6" t="str">
        <f>U39</f>
        <v/>
      </c>
      <c r="AB36" s="6" t="str">
        <f>V41</f>
        <v/>
      </c>
      <c r="AC36" s="28">
        <f>SUM(Y36:AB36)</f>
        <v>0</v>
      </c>
      <c r="AD36" s="6">
        <f>SUMIF(N34:N43,X36,Q34:Q43)+SUMIF(P34:P43,X36,S34:S43)</f>
        <v>0</v>
      </c>
      <c r="AE36" s="6">
        <f>SUMIF(N34:N43,X36,S34:S43)+SUMIF(P34:P43,X36,Q34:Q43)</f>
        <v>0</v>
      </c>
      <c r="AF36" s="6">
        <f>SUMPRODUCT((N34:N43=X36)*(U34:U43=3))+SUMPRODUCT((P34:P43=X36)*(V34:V43=3))</f>
        <v>0</v>
      </c>
      <c r="AG36" s="6">
        <f>SUMPRODUCT((N34:N43=X36)*(U34:U43=1))+SUMPRODUCT((P34:P43=X36)*(V34:V43=1))</f>
        <v>0</v>
      </c>
      <c r="AH36" s="6">
        <f>SUMPRODUCT((N34:N43=X36)*(U34:U43=0))+SUMPRODUCT((P34:P43=X36)*(V34:V43=0))</f>
        <v>0</v>
      </c>
      <c r="AI36" s="29">
        <f>RANK(AC36,AC36:AC40,0)</f>
        <v>1</v>
      </c>
      <c r="AJ36" s="6">
        <f>AD36-AE36</f>
        <v>0</v>
      </c>
    </row>
    <row r="37" spans="1:36">
      <c r="B37" s="16" t="s">
        <v>427</v>
      </c>
      <c r="C37" s="11" t="str">
        <f>B30</f>
        <v>PSG-OKVC</v>
      </c>
      <c r="D37" s="12" t="s">
        <v>7</v>
      </c>
      <c r="E37" s="13" t="str">
        <f>B27</f>
        <v>Wolfsburg</v>
      </c>
      <c r="F37" s="14">
        <v>2</v>
      </c>
      <c r="G37" s="12" t="s">
        <v>7</v>
      </c>
      <c r="H37" s="14">
        <v>1</v>
      </c>
      <c r="I37" s="12"/>
      <c r="J37" s="6">
        <f t="shared" si="13"/>
        <v>3</v>
      </c>
      <c r="K37" s="6">
        <f t="shared" si="14"/>
        <v>0</v>
      </c>
      <c r="M37" s="16" t="s">
        <v>427</v>
      </c>
      <c r="N37" s="11" t="str">
        <f>M30</f>
        <v>Manchester United</v>
      </c>
      <c r="O37" s="12" t="s">
        <v>7</v>
      </c>
      <c r="P37" s="13" t="str">
        <f>M27</f>
        <v>Wolfsburg</v>
      </c>
      <c r="Q37" s="14"/>
      <c r="R37" s="12" t="s">
        <v>7</v>
      </c>
      <c r="S37" s="14"/>
      <c r="T37" s="12"/>
      <c r="U37" s="6" t="str">
        <f t="shared" si="15"/>
        <v/>
      </c>
      <c r="V37" s="6" t="str">
        <f t="shared" si="16"/>
        <v/>
      </c>
      <c r="X37" s="27" t="str">
        <f t="shared" ref="X37:X40" si="17">M27</f>
        <v>Wolfsburg</v>
      </c>
      <c r="Y37" s="6" t="str">
        <f>U35</f>
        <v/>
      </c>
      <c r="Z37" s="6" t="str">
        <f>V37</f>
        <v/>
      </c>
      <c r="AA37" s="6" t="str">
        <f>V39</f>
        <v/>
      </c>
      <c r="AB37" s="6" t="str">
        <f>U42</f>
        <v/>
      </c>
      <c r="AC37" s="28">
        <f t="shared" ref="AC37:AC40" si="18">SUM(Y37:AB37)</f>
        <v>0</v>
      </c>
      <c r="AD37" s="6">
        <f>SUMIF(N34:N43,X37,Q34:Q43)+SUMIF(P34:P43,X37,S34:S43)</f>
        <v>0</v>
      </c>
      <c r="AE37" s="6">
        <f>SUMIF(N34:N43,X37,S34:S43)+SUMIF(P34:P43,X37,Q34:Q43)</f>
        <v>0</v>
      </c>
      <c r="AF37" s="6">
        <f>SUMPRODUCT((N34:N43=X37)*(U34:U43=3))+SUMPRODUCT((P34:P43=X37)*(V34:V43=3))</f>
        <v>0</v>
      </c>
      <c r="AG37" s="6">
        <f>SUMPRODUCT((N34:N43=X37)*(U34:U43=1))+SUMPRODUCT((P34:P43=X37)*(V34:V43=1))</f>
        <v>0</v>
      </c>
      <c r="AH37" s="6">
        <f>SUMPRODUCT((N34:N43=X37)*(U34:U43=0))+SUMPRODUCT((P34:P43=X37)*(V34:V43=0))</f>
        <v>0</v>
      </c>
      <c r="AI37" s="29">
        <f>RANK(AC37,AC36:AC40,0)</f>
        <v>1</v>
      </c>
      <c r="AJ37" s="6">
        <f t="shared" ref="AJ37:AJ40" si="19">AD37-AE37</f>
        <v>0</v>
      </c>
    </row>
    <row r="38" spans="1:36">
      <c r="B38" s="16" t="s">
        <v>442</v>
      </c>
      <c r="C38" s="11" t="str">
        <f>B28</f>
        <v>Barcelona</v>
      </c>
      <c r="D38" s="12" t="s">
        <v>7</v>
      </c>
      <c r="E38" s="13" t="str">
        <f>B29</f>
        <v>Groningen</v>
      </c>
      <c r="F38" s="14">
        <v>4</v>
      </c>
      <c r="G38" s="12" t="s">
        <v>7</v>
      </c>
      <c r="H38" s="14">
        <v>0</v>
      </c>
      <c r="I38" s="12"/>
      <c r="J38" s="6">
        <f t="shared" si="13"/>
        <v>3</v>
      </c>
      <c r="K38" s="6">
        <f t="shared" si="14"/>
        <v>0</v>
      </c>
      <c r="M38" s="16" t="s">
        <v>442</v>
      </c>
      <c r="N38" s="11" t="str">
        <f>M28</f>
        <v>Barcelona</v>
      </c>
      <c r="O38" s="12" t="s">
        <v>7</v>
      </c>
      <c r="P38" s="13" t="str">
        <f>M29</f>
        <v>Lyon-OKVC</v>
      </c>
      <c r="Q38" s="14"/>
      <c r="R38" s="12" t="s">
        <v>7</v>
      </c>
      <c r="S38" s="14"/>
      <c r="T38" s="12"/>
      <c r="U38" s="6" t="str">
        <f t="shared" si="15"/>
        <v/>
      </c>
      <c r="V38" s="6" t="str">
        <f t="shared" si="16"/>
        <v/>
      </c>
      <c r="X38" s="27" t="str">
        <f t="shared" si="17"/>
        <v>Barcelona</v>
      </c>
      <c r="Y38" s="6" t="str">
        <f>U36</f>
        <v/>
      </c>
      <c r="Z38" s="6" t="str">
        <f>U38</f>
        <v/>
      </c>
      <c r="AA38" s="6" t="str">
        <f>V40</f>
        <v/>
      </c>
      <c r="AB38" s="6" t="str">
        <f>V42</f>
        <v/>
      </c>
      <c r="AC38" s="28">
        <f t="shared" si="18"/>
        <v>0</v>
      </c>
      <c r="AD38" s="6">
        <f>SUMIF(N34:N43,X38,Q34:Q43)+SUMIF(P34:P43,X38,S34:S43)</f>
        <v>0</v>
      </c>
      <c r="AE38" s="6">
        <f>SUMIF(N34:N43,X38,S34:S43)+SUMIF(P34:P43,X38,Q34:Q43)</f>
        <v>0</v>
      </c>
      <c r="AF38" s="6">
        <f>SUMPRODUCT((N34:N43=X38)*(U34:U43=3))+SUMPRODUCT((P34:P43=X38)*(V34:V43=3))</f>
        <v>0</v>
      </c>
      <c r="AG38" s="6">
        <f>SUMPRODUCT((N34:N43=X38)*(U34:U43=1))+SUMPRODUCT((P34:P43=X38)*(V34:V43=1))</f>
        <v>0</v>
      </c>
      <c r="AH38" s="6">
        <f>SUMPRODUCT((N34:N43=X38)*(U34:U43=0))+SUMPRODUCT((P34:P43=X38)*(V34:V43=0))</f>
        <v>0</v>
      </c>
      <c r="AI38" s="29">
        <f>RANK(AC38,AC36:AC40,0)</f>
        <v>1</v>
      </c>
      <c r="AJ38" s="6">
        <f t="shared" si="19"/>
        <v>0</v>
      </c>
    </row>
    <row r="39" spans="1:36">
      <c r="B39" s="16" t="s">
        <v>443</v>
      </c>
      <c r="C39" s="11" t="str">
        <f>B26</f>
        <v>Arsenal</v>
      </c>
      <c r="D39" s="12" t="s">
        <v>7</v>
      </c>
      <c r="E39" s="13" t="str">
        <f>B27</f>
        <v>Wolfsburg</v>
      </c>
      <c r="F39" s="14">
        <v>3</v>
      </c>
      <c r="G39" s="12" t="s">
        <v>7</v>
      </c>
      <c r="H39" s="14">
        <v>5</v>
      </c>
      <c r="I39" s="12"/>
      <c r="J39" s="6">
        <f t="shared" si="13"/>
        <v>0</v>
      </c>
      <c r="K39" s="6">
        <f t="shared" si="14"/>
        <v>3</v>
      </c>
      <c r="M39" s="16" t="s">
        <v>443</v>
      </c>
      <c r="N39" s="11" t="str">
        <f>M26</f>
        <v>Schalke</v>
      </c>
      <c r="O39" s="12" t="s">
        <v>7</v>
      </c>
      <c r="P39" s="13" t="str">
        <f>M27</f>
        <v>Wolfsburg</v>
      </c>
      <c r="Q39" s="14"/>
      <c r="R39" s="12" t="s">
        <v>7</v>
      </c>
      <c r="S39" s="14"/>
      <c r="T39" s="12"/>
      <c r="U39" s="6" t="str">
        <f t="shared" si="15"/>
        <v/>
      </c>
      <c r="V39" s="6" t="str">
        <f t="shared" si="16"/>
        <v/>
      </c>
      <c r="X39" s="27" t="str">
        <f t="shared" si="17"/>
        <v>Lyon-OKVC</v>
      </c>
      <c r="Y39" s="6" t="str">
        <f>V35</f>
        <v/>
      </c>
      <c r="Z39" s="6" t="str">
        <f>V38</f>
        <v/>
      </c>
      <c r="AA39" s="6" t="str">
        <f>U41</f>
        <v/>
      </c>
      <c r="AB39" s="6" t="str">
        <f>U43</f>
        <v/>
      </c>
      <c r="AC39" s="28">
        <f t="shared" si="18"/>
        <v>0</v>
      </c>
      <c r="AD39" s="6">
        <f>SUMIF(N34:N43,X39,Q34:Q43)+SUMIF(P34:P43,X39,S34:S43)</f>
        <v>0</v>
      </c>
      <c r="AE39" s="6">
        <f>SUMIF(N34:N43,X39,S34:S43)+SUMIF(P34:P43,X39,Q34:Q43)</f>
        <v>0</v>
      </c>
      <c r="AF39" s="6">
        <f>SUMPRODUCT((N34:N43=X39)*(U34:U43=3))+SUMPRODUCT((P34:P43=X39)*(V34:V43=3))</f>
        <v>0</v>
      </c>
      <c r="AG39" s="6">
        <f>SUMPRODUCT((N34:N43=X39)*(U34:U43=1))+SUMPRODUCT((P34:P43=X39)*(V34:V43=1))</f>
        <v>0</v>
      </c>
      <c r="AH39" s="6">
        <f>SUMPRODUCT((N34:N43=X39)*(U34:U43=0))+SUMPRODUCT((P34:P43=X39)*(V34:V43=0))</f>
        <v>0</v>
      </c>
      <c r="AI39" s="29">
        <f>RANK(AC39,AC36:AC40,0)</f>
        <v>1</v>
      </c>
      <c r="AJ39" s="6">
        <f t="shared" si="19"/>
        <v>0</v>
      </c>
    </row>
    <row r="40" spans="1:36">
      <c r="B40" s="16" t="s">
        <v>444</v>
      </c>
      <c r="C40" s="11" t="str">
        <f>B30</f>
        <v>PSG-OKVC</v>
      </c>
      <c r="D40" s="12" t="s">
        <v>7</v>
      </c>
      <c r="E40" s="13" t="str">
        <f>B28</f>
        <v>Barcelona</v>
      </c>
      <c r="F40" s="14">
        <v>2</v>
      </c>
      <c r="G40" s="12" t="s">
        <v>7</v>
      </c>
      <c r="H40" s="14">
        <v>0</v>
      </c>
      <c r="I40" s="12"/>
      <c r="J40" s="6">
        <f>IF(F40="","",IF(F40&gt;H40,3,IF(F40=H40,1,0)))</f>
        <v>3</v>
      </c>
      <c r="K40" s="6">
        <f>IF(H40="","",IF(H40&gt;F40,3,IF(H40=F40,1,0)))</f>
        <v>0</v>
      </c>
      <c r="M40" s="16" t="s">
        <v>444</v>
      </c>
      <c r="N40" s="11" t="str">
        <f>M30</f>
        <v>Manchester United</v>
      </c>
      <c r="O40" s="12" t="s">
        <v>7</v>
      </c>
      <c r="P40" s="13" t="str">
        <f>M28</f>
        <v>Barcelona</v>
      </c>
      <c r="Q40" s="14"/>
      <c r="R40" s="12" t="s">
        <v>7</v>
      </c>
      <c r="S40" s="14"/>
      <c r="T40" s="12"/>
      <c r="U40" s="6" t="str">
        <f>IF(Q40="","",IF(Q40&gt;S40,3,IF(Q40=S40,1,0)))</f>
        <v/>
      </c>
      <c r="V40" s="6" t="str">
        <f>IF(S40="","",IF(S40&gt;Q40,3,IF(S40=Q40,1,0)))</f>
        <v/>
      </c>
      <c r="X40" s="27" t="str">
        <f t="shared" si="17"/>
        <v>Manchester United</v>
      </c>
      <c r="Y40" s="6" t="str">
        <f>V34</f>
        <v/>
      </c>
      <c r="Z40" s="6" t="str">
        <f>U37</f>
        <v/>
      </c>
      <c r="AA40" s="6" t="str">
        <f>U40</f>
        <v/>
      </c>
      <c r="AB40" s="6" t="str">
        <f>V43</f>
        <v/>
      </c>
      <c r="AC40" s="28">
        <f t="shared" si="18"/>
        <v>0</v>
      </c>
      <c r="AD40" s="6">
        <f>SUMIF(N34:N43,X40,Q34:Q43)+SUMIF(P34:P43,X40,S34:S43)</f>
        <v>0</v>
      </c>
      <c r="AE40" s="6">
        <f>SUMIF(N34:N43,X40,S34:S43)+SUMIF(P34:P43,X40,Q34:Q43)</f>
        <v>0</v>
      </c>
      <c r="AF40" s="6">
        <f>SUMPRODUCT((N34:N43=X40)*(U34:U43=3))+SUMPRODUCT((P34:P43=X40)*(V34:V43=3))</f>
        <v>0</v>
      </c>
      <c r="AG40" s="6">
        <f>SUMPRODUCT((N34:N43=X40)*(U34:U43=1))+SUMPRODUCT((P34:P43=X40)*(V34:V43=1))</f>
        <v>0</v>
      </c>
      <c r="AH40" s="6">
        <f>SUMPRODUCT((N34:N43=X40)*(U34:U43=0))+SUMPRODUCT((P34:P43=X40)*(V34:V43=0))</f>
        <v>0</v>
      </c>
      <c r="AI40" s="29">
        <f>RANK(AC40,AC36:AC40,0)</f>
        <v>1</v>
      </c>
      <c r="AJ40" s="6">
        <f t="shared" si="19"/>
        <v>0</v>
      </c>
    </row>
    <row r="41" spans="1:36">
      <c r="B41" s="16" t="s">
        <v>445</v>
      </c>
      <c r="C41" s="11" t="str">
        <f>B29</f>
        <v>Groningen</v>
      </c>
      <c r="D41" s="12" t="s">
        <v>7</v>
      </c>
      <c r="E41" s="13" t="str">
        <f>B26</f>
        <v>Arsenal</v>
      </c>
      <c r="F41" s="14">
        <v>3</v>
      </c>
      <c r="G41" s="12" t="s">
        <v>7</v>
      </c>
      <c r="H41" s="14">
        <v>2</v>
      </c>
      <c r="I41" s="12"/>
      <c r="J41" s="6">
        <f t="shared" ref="J41:J43" si="20">IF(F41="","",IF(F41&gt;H41,3,IF(F41=H41,1,0)))</f>
        <v>3</v>
      </c>
      <c r="K41" s="6">
        <f t="shared" ref="K41:K43" si="21">IF(H41="","",IF(H41&gt;F41,3,IF(H41=F41,1,0)))</f>
        <v>0</v>
      </c>
      <c r="M41" s="16" t="s">
        <v>445</v>
      </c>
      <c r="N41" s="11" t="str">
        <f>M29</f>
        <v>Lyon-OKVC</v>
      </c>
      <c r="O41" s="12" t="s">
        <v>7</v>
      </c>
      <c r="P41" s="13" t="str">
        <f>M26</f>
        <v>Schalke</v>
      </c>
      <c r="Q41" s="14"/>
      <c r="R41" s="12" t="s">
        <v>7</v>
      </c>
      <c r="S41" s="14"/>
      <c r="T41" s="12"/>
      <c r="U41" s="6" t="str">
        <f t="shared" ref="U41:U43" si="22">IF(Q41="","",IF(Q41&gt;S41,3,IF(Q41=S41,1,0)))</f>
        <v/>
      </c>
      <c r="V41" s="6" t="str">
        <f t="shared" ref="V41:V43" si="23">IF(S41="","",IF(S41&gt;Q41,3,IF(S41=Q41,1,0)))</f>
        <v/>
      </c>
    </row>
    <row r="42" spans="1:36">
      <c r="B42" s="16" t="s">
        <v>429</v>
      </c>
      <c r="C42" s="11" t="str">
        <f>B27</f>
        <v>Wolfsburg</v>
      </c>
      <c r="D42" s="12" t="s">
        <v>7</v>
      </c>
      <c r="E42" s="13" t="str">
        <f>B28</f>
        <v>Barcelona</v>
      </c>
      <c r="F42" s="14">
        <v>1</v>
      </c>
      <c r="G42" s="12" t="s">
        <v>7</v>
      </c>
      <c r="H42" s="14">
        <v>1</v>
      </c>
      <c r="I42" s="12"/>
      <c r="J42" s="6">
        <f t="shared" si="20"/>
        <v>1</v>
      </c>
      <c r="K42" s="6">
        <f t="shared" si="21"/>
        <v>1</v>
      </c>
      <c r="M42" s="16" t="s">
        <v>429</v>
      </c>
      <c r="N42" s="11" t="str">
        <f>M27</f>
        <v>Wolfsburg</v>
      </c>
      <c r="O42" s="12" t="s">
        <v>7</v>
      </c>
      <c r="P42" s="13" t="str">
        <f>M28</f>
        <v>Barcelona</v>
      </c>
      <c r="Q42" s="14"/>
      <c r="R42" s="12" t="s">
        <v>7</v>
      </c>
      <c r="S42" s="14"/>
      <c r="T42" s="12"/>
      <c r="U42" s="6" t="str">
        <f t="shared" si="22"/>
        <v/>
      </c>
      <c r="V42" s="6" t="str">
        <f t="shared" si="23"/>
        <v/>
      </c>
    </row>
    <row r="43" spans="1:36">
      <c r="B43" s="16" t="s">
        <v>430</v>
      </c>
      <c r="C43" s="11" t="str">
        <f>B29</f>
        <v>Groningen</v>
      </c>
      <c r="D43" s="12" t="s">
        <v>7</v>
      </c>
      <c r="E43" s="13" t="str">
        <f>B30</f>
        <v>PSG-OKVC</v>
      </c>
      <c r="F43" s="14">
        <v>0</v>
      </c>
      <c r="G43" s="12" t="s">
        <v>7</v>
      </c>
      <c r="H43" s="14">
        <v>3</v>
      </c>
      <c r="I43" s="12"/>
      <c r="J43" s="6">
        <f t="shared" si="20"/>
        <v>0</v>
      </c>
      <c r="K43" s="6">
        <f t="shared" si="21"/>
        <v>3</v>
      </c>
      <c r="M43" s="16" t="s">
        <v>430</v>
      </c>
      <c r="N43" s="11" t="str">
        <f>M29</f>
        <v>Lyon-OKVC</v>
      </c>
      <c r="O43" s="12" t="s">
        <v>7</v>
      </c>
      <c r="P43" s="13" t="str">
        <f>M30</f>
        <v>Manchester United</v>
      </c>
      <c r="Q43" s="14"/>
      <c r="R43" s="12" t="s">
        <v>7</v>
      </c>
      <c r="S43" s="14"/>
      <c r="T43" s="12"/>
      <c r="U43" s="6" t="str">
        <f t="shared" si="22"/>
        <v/>
      </c>
      <c r="V43" s="6" t="str">
        <f t="shared" si="23"/>
        <v/>
      </c>
    </row>
    <row r="44" spans="1:36">
      <c r="D44" s="3" t="s">
        <v>27</v>
      </c>
    </row>
    <row r="45" spans="1:36">
      <c r="X45" s="35" t="s">
        <v>88</v>
      </c>
    </row>
    <row r="46" spans="1:36">
      <c r="B46" s="2" t="s">
        <v>89</v>
      </c>
      <c r="D46" s="40"/>
      <c r="M46" s="2" t="s">
        <v>90</v>
      </c>
      <c r="N46" s="26" t="s">
        <v>27</v>
      </c>
      <c r="O46" s="40"/>
    </row>
    <row r="47" spans="1:36">
      <c r="D47" s="40"/>
      <c r="O47" s="40"/>
      <c r="X47" s="37" t="str">
        <f>B46</f>
        <v>Poule B-C</v>
      </c>
      <c r="Y47" s="36" t="s">
        <v>79</v>
      </c>
      <c r="Z47" s="36" t="s">
        <v>80</v>
      </c>
      <c r="AA47" s="36" t="s">
        <v>81</v>
      </c>
      <c r="AB47" s="36" t="s">
        <v>87</v>
      </c>
      <c r="AC47" s="36" t="s">
        <v>4</v>
      </c>
      <c r="AD47" s="36" t="s">
        <v>82</v>
      </c>
      <c r="AE47" s="36" t="s">
        <v>83</v>
      </c>
      <c r="AF47" s="36" t="s">
        <v>84</v>
      </c>
      <c r="AG47" s="36" t="s">
        <v>85</v>
      </c>
      <c r="AH47" s="36" t="s">
        <v>86</v>
      </c>
      <c r="AI47" s="36" t="s">
        <v>5</v>
      </c>
      <c r="AJ47" s="36" t="s">
        <v>127</v>
      </c>
    </row>
    <row r="48" spans="1:36">
      <c r="A48" s="1">
        <v>1</v>
      </c>
      <c r="B48" s="41" t="s">
        <v>94</v>
      </c>
      <c r="C48" s="5" t="str">
        <f>VLOOKUP(B48,'Teams + teamnaam'!$AA$2:$AD$53,3,FALSE)</f>
        <v>VEV'67</v>
      </c>
      <c r="D48" s="40" t="s">
        <v>27</v>
      </c>
      <c r="M48" s="42" t="s">
        <v>157</v>
      </c>
      <c r="N48" s="5" t="str">
        <f>VLOOKUP(M48,'Teams + teamnaam'!$AA$2:$AD$53,3,FALSE)</f>
        <v>VV Niekerk</v>
      </c>
      <c r="O48" s="40" t="s">
        <v>27</v>
      </c>
      <c r="X48" s="27" t="str">
        <f>B48</f>
        <v>Manchester United</v>
      </c>
      <c r="Y48" s="6">
        <f>J56</f>
        <v>3</v>
      </c>
      <c r="Z48" s="6">
        <f>K58</f>
        <v>3</v>
      </c>
      <c r="AA48" s="6">
        <f>J61</f>
        <v>3</v>
      </c>
      <c r="AB48" s="6">
        <f>K63</f>
        <v>3</v>
      </c>
      <c r="AC48" s="28">
        <f>SUM(Y48:AB48)</f>
        <v>12</v>
      </c>
      <c r="AD48" s="6">
        <f>SUMIF(C56:C65,X48,F56:F65)+SUMIF(E56:E65,X48,H56:H65)</f>
        <v>14</v>
      </c>
      <c r="AE48" s="6">
        <f>SUMIF(C56:C65,X48,H56:H65)+SUMIF(E56:E65,X48,F56:F65)</f>
        <v>2</v>
      </c>
      <c r="AF48" s="6">
        <f>SUMPRODUCT((C56:C65=X48)*(J56:J65=3))+SUMPRODUCT((E56:E65=X48)*(K56:K65=3))</f>
        <v>4</v>
      </c>
      <c r="AG48" s="6">
        <f>SUMPRODUCT((C56:C65=X48)*(J56:J65=1))+SUMPRODUCT((E56:E65=X48)*(K56:K65=1))</f>
        <v>0</v>
      </c>
      <c r="AH48" s="6">
        <f>SUMPRODUCT((C56:C65=X48)*(J56:J65=0))+SUMPRODUCT((E56:E65=X48)*(K56:K65=0))</f>
        <v>0</v>
      </c>
      <c r="AI48" s="29">
        <f>RANK(AC48,AC48:AC52,0)</f>
        <v>1</v>
      </c>
      <c r="AJ48" s="6">
        <f>AD48-AE48</f>
        <v>12</v>
      </c>
    </row>
    <row r="49" spans="1:36">
      <c r="A49" s="1">
        <v>2</v>
      </c>
      <c r="B49" s="41" t="s">
        <v>159</v>
      </c>
      <c r="C49" s="5" t="str">
        <f>VLOOKUP(B49,'Teams + teamnaam'!$AA$2:$AD$53,3,FALSE)</f>
        <v>VEV'67</v>
      </c>
      <c r="D49" s="40"/>
      <c r="M49" s="42" t="s">
        <v>108</v>
      </c>
      <c r="N49" s="5" t="str">
        <f>VLOOKUP(M49,'Teams + teamnaam'!$AA$2:$AD$53,3,FALSE)</f>
        <v>VV Grijpskerk</v>
      </c>
      <c r="O49" s="40"/>
      <c r="X49" s="27" t="str">
        <f t="shared" ref="X49:X52" si="24">B49</f>
        <v>Tottenham</v>
      </c>
      <c r="Y49" s="6">
        <f>J57</f>
        <v>3</v>
      </c>
      <c r="Z49" s="6">
        <f>K59</f>
        <v>3</v>
      </c>
      <c r="AA49" s="6">
        <f>K61</f>
        <v>0</v>
      </c>
      <c r="AB49" s="6">
        <f>J64</f>
        <v>0</v>
      </c>
      <c r="AC49" s="28">
        <f t="shared" ref="AC49:AC52" si="25">SUM(Y49:AB49)</f>
        <v>6</v>
      </c>
      <c r="AD49" s="6">
        <f>SUMIF(C56:C65,X49,F56:F65)+SUMIF(E56:E65,X49,H56:H65)</f>
        <v>6</v>
      </c>
      <c r="AE49" s="6">
        <f>SUMIF(C56:C65,X49,H56:H65)+SUMIF(E56:E65,X49,F56:F65)</f>
        <v>6</v>
      </c>
      <c r="AF49" s="6">
        <f>SUMPRODUCT((C56:C65=X49)*(J56:J65=3))+SUMPRODUCT((E56:E65=X49)*(K56:K65=3))</f>
        <v>2</v>
      </c>
      <c r="AG49" s="6">
        <f>SUMPRODUCT((C56:C65=X49)*(J56:J65=1))+SUMPRODUCT((E56:E65=X49)*(K56:K65=1))</f>
        <v>0</v>
      </c>
      <c r="AH49" s="6">
        <f>SUMPRODUCT((C56:C65=X49)*(J56:J65=0))+SUMPRODUCT((E56:E65=X49)*(K56:K65=0))</f>
        <v>2</v>
      </c>
      <c r="AI49" s="29">
        <f>RANK(AC49,AC48:AC52,0)</f>
        <v>2</v>
      </c>
      <c r="AJ49" s="6">
        <f t="shared" ref="AJ49:AJ52" si="26">AD49-AE49</f>
        <v>0</v>
      </c>
    </row>
    <row r="50" spans="1:36">
      <c r="A50" s="1">
        <v>3</v>
      </c>
      <c r="B50" s="41" t="s">
        <v>108</v>
      </c>
      <c r="C50" s="5" t="str">
        <f>VLOOKUP(B50,'Teams + teamnaam'!$AA$2:$AD$53,3,FALSE)</f>
        <v>VV Grijpskerk</v>
      </c>
      <c r="D50" s="40"/>
      <c r="M50" s="42" t="s">
        <v>159</v>
      </c>
      <c r="N50" s="5" t="str">
        <f>VLOOKUP(M50,'Teams + teamnaam'!$AA$2:$AD$53,3,FALSE)</f>
        <v>VEV'67</v>
      </c>
      <c r="O50" s="40"/>
      <c r="X50" s="27" t="str">
        <f t="shared" si="24"/>
        <v>Inter Milan</v>
      </c>
      <c r="Y50" s="6">
        <f>J58</f>
        <v>0</v>
      </c>
      <c r="Z50" s="6">
        <f>J60</f>
        <v>3</v>
      </c>
      <c r="AA50" s="6">
        <f>K62</f>
        <v>0</v>
      </c>
      <c r="AB50" s="6">
        <f>K64</f>
        <v>3</v>
      </c>
      <c r="AC50" s="28">
        <f t="shared" si="25"/>
        <v>6</v>
      </c>
      <c r="AD50" s="6">
        <f>SUMIF(C56:C65,X50,F56:F65)+SUMIF(E56:E65,X50,H56:H65)</f>
        <v>6</v>
      </c>
      <c r="AE50" s="6">
        <f>SUMIF(C56:C65,X50,H56:H65)+SUMIF(E56:E65,X50,F56:F65)</f>
        <v>5</v>
      </c>
      <c r="AF50" s="6">
        <f>SUMPRODUCT((C56:C65=X50)*(J56:J65=3))+SUMPRODUCT((E56:E65=X50)*(K56:K65=3))</f>
        <v>2</v>
      </c>
      <c r="AG50" s="6">
        <f>SUMPRODUCT((C56:C65=X50)*(J56:J65=1))+SUMPRODUCT((E56:E65=X50)*(K56:K65=1))</f>
        <v>0</v>
      </c>
      <c r="AH50" s="6">
        <f>SUMPRODUCT((C56:C65=X50)*(J56:J65=0))+SUMPRODUCT((E56:E65=X50)*(K56:K65=0))</f>
        <v>2</v>
      </c>
      <c r="AI50" s="29">
        <f>RANK(AC50,AC48:AC52,0)</f>
        <v>2</v>
      </c>
      <c r="AJ50" s="6">
        <f t="shared" si="26"/>
        <v>1</v>
      </c>
    </row>
    <row r="51" spans="1:36">
      <c r="A51" s="1">
        <v>4</v>
      </c>
      <c r="B51" s="41" t="s">
        <v>112</v>
      </c>
      <c r="C51" s="5" t="str">
        <f>VLOOKUP(B51,'Teams + teamnaam'!$AA$2:$AD$53,3,FALSE)</f>
        <v>Grootegast</v>
      </c>
      <c r="D51" s="40"/>
      <c r="M51" s="42" t="s">
        <v>116</v>
      </c>
      <c r="N51" s="5" t="str">
        <f>VLOOKUP(M51,'Teams + teamnaam'!$AA$2:$AD$53,3,FALSE)</f>
        <v>VEV'67</v>
      </c>
      <c r="O51" s="40"/>
      <c r="P51" s="1" t="s">
        <v>27</v>
      </c>
      <c r="X51" s="27" t="str">
        <f t="shared" si="24"/>
        <v>Dortmund</v>
      </c>
      <c r="Y51" s="6">
        <f>K57</f>
        <v>0</v>
      </c>
      <c r="Z51" s="6">
        <f>K60</f>
        <v>0</v>
      </c>
      <c r="AA51" s="6">
        <f>J63</f>
        <v>0</v>
      </c>
      <c r="AB51" s="6">
        <f>J65</f>
        <v>0</v>
      </c>
      <c r="AC51" s="28">
        <f t="shared" si="25"/>
        <v>0</v>
      </c>
      <c r="AD51" s="6">
        <f>SUMIF(C56:C65,X51,F56:F65)+SUMIF(E56:E65,X51,H56:H65)</f>
        <v>3</v>
      </c>
      <c r="AE51" s="6">
        <f>SUMIF(C56:C65,X51,H56:H65)+SUMIF(E56:E65,X51,F56:F65)</f>
        <v>10</v>
      </c>
      <c r="AF51" s="6">
        <f>SUMPRODUCT((C56:C65=X51)*(J56:J65=3))+SUMPRODUCT((E56:E65=X51)*(K56:K65=3))</f>
        <v>0</v>
      </c>
      <c r="AG51" s="6">
        <f>SUMPRODUCT((C56:C65=X51)*(J56:J65=1))+SUMPRODUCT((E56:E65=X51)*(K56:K65=1))</f>
        <v>0</v>
      </c>
      <c r="AH51" s="6">
        <f>SUMPRODUCT((C56:C65=X51)*(J56:J65=0))+SUMPRODUCT((E56:E65=X51)*(K56:K65=0))</f>
        <v>4</v>
      </c>
      <c r="AI51" s="29">
        <f>RANK(AC51,AC48:AC52,0)</f>
        <v>5</v>
      </c>
      <c r="AJ51" s="6">
        <f t="shared" si="26"/>
        <v>-7</v>
      </c>
    </row>
    <row r="52" spans="1:36">
      <c r="A52" s="1">
        <v>5</v>
      </c>
      <c r="B52" s="41" t="s">
        <v>151</v>
      </c>
      <c r="C52" s="5" t="str">
        <f>VLOOKUP(B52,'Teams + teamnaam'!$AA$2:$AD$53,3,FALSE)</f>
        <v>VV westerkwartier</v>
      </c>
      <c r="D52" s="40"/>
      <c r="M52" s="42" t="s">
        <v>158</v>
      </c>
      <c r="N52" s="5" t="str">
        <f>VLOOKUP(M52,'Teams + teamnaam'!$AA$2:$AD$53,3,FALSE)</f>
        <v>VEV'67</v>
      </c>
      <c r="O52" s="40"/>
      <c r="X52" s="27" t="str">
        <f t="shared" si="24"/>
        <v>Marseille</v>
      </c>
      <c r="Y52" s="6">
        <f>K56</f>
        <v>0</v>
      </c>
      <c r="Z52" s="6">
        <f>J59</f>
        <v>0</v>
      </c>
      <c r="AA52" s="6">
        <f>J62</f>
        <v>3</v>
      </c>
      <c r="AB52" s="6">
        <f>K65</f>
        <v>3</v>
      </c>
      <c r="AC52" s="28">
        <f t="shared" si="25"/>
        <v>6</v>
      </c>
      <c r="AD52" s="6">
        <f>SUMIF(C56:C65,X52,F56:F65)+SUMIF(E56:E65,X52,H56:H65)</f>
        <v>5</v>
      </c>
      <c r="AE52" s="6">
        <f>SUMIF(C56:C65,X52,H56:H65)+SUMIF(E56:E65,X52,F56:F65)</f>
        <v>11</v>
      </c>
      <c r="AF52" s="6">
        <f>SUMPRODUCT((C56:C65=X52)*(J56:J65=3))+SUMPRODUCT((E56:E65=X52)*(K56:K65=3))</f>
        <v>2</v>
      </c>
      <c r="AG52" s="6">
        <f>SUMPRODUCT((C56:C65=X52)*(J56:J65=1))+SUMPRODUCT((E56:E65=X52)*(K56:K65=1))</f>
        <v>0</v>
      </c>
      <c r="AH52" s="6">
        <f>SUMPRODUCT((C56:C65=X52)*(J56:J65=0))+SUMPRODUCT((E56:E65=X52)*(K56:K65=0))</f>
        <v>2</v>
      </c>
      <c r="AI52" s="29">
        <f>RANK(AC52,AC48:AC52,0)</f>
        <v>2</v>
      </c>
      <c r="AJ52" s="6">
        <f t="shared" si="26"/>
        <v>-6</v>
      </c>
    </row>
    <row r="53" spans="1:36">
      <c r="D53" s="40"/>
      <c r="O53" s="40"/>
      <c r="T53" s="39"/>
      <c r="U53" s="39"/>
      <c r="V53" s="39"/>
      <c r="X53" s="31"/>
      <c r="Y53" s="32"/>
      <c r="Z53" s="32"/>
      <c r="AA53" s="32"/>
      <c r="AB53" s="32"/>
      <c r="AC53" s="32"/>
      <c r="AD53" s="32"/>
      <c r="AE53" s="32"/>
      <c r="AF53" s="31"/>
      <c r="AG53" s="31"/>
      <c r="AH53" s="31"/>
    </row>
    <row r="54" spans="1:36">
      <c r="B54" s="2" t="s">
        <v>592</v>
      </c>
      <c r="D54" s="40"/>
      <c r="M54" s="2" t="s">
        <v>349</v>
      </c>
      <c r="O54" s="40"/>
      <c r="R54" s="40"/>
      <c r="X54" s="31"/>
      <c r="Y54" s="32"/>
      <c r="Z54" s="32"/>
      <c r="AA54" s="32"/>
      <c r="AB54" s="32"/>
      <c r="AC54" s="32"/>
      <c r="AD54" s="32"/>
      <c r="AE54" s="32"/>
      <c r="AF54" s="31"/>
      <c r="AG54" s="31"/>
      <c r="AH54" s="31"/>
    </row>
    <row r="55" spans="1:36">
      <c r="B55" s="8"/>
      <c r="C55" s="8"/>
      <c r="D55" s="38"/>
      <c r="E55" s="8"/>
      <c r="F55" s="249" t="s">
        <v>5</v>
      </c>
      <c r="G55" s="171"/>
      <c r="H55" s="171"/>
      <c r="I55" s="8"/>
      <c r="J55" s="250" t="s">
        <v>4</v>
      </c>
      <c r="K55" s="249"/>
      <c r="M55" s="8"/>
      <c r="N55" s="8"/>
      <c r="O55" s="38"/>
      <c r="P55" s="8"/>
      <c r="Q55" s="249" t="s">
        <v>5</v>
      </c>
      <c r="R55" s="171"/>
      <c r="S55" s="171"/>
      <c r="T55" s="8"/>
      <c r="U55" s="250" t="s">
        <v>4</v>
      </c>
      <c r="V55" s="249"/>
      <c r="X55" s="35" t="s">
        <v>88</v>
      </c>
      <c r="Y55" s="32"/>
      <c r="Z55" s="32"/>
      <c r="AA55" s="32"/>
      <c r="AB55" s="32"/>
      <c r="AC55" s="32"/>
      <c r="AD55" s="32"/>
      <c r="AE55" s="32"/>
      <c r="AF55" s="31"/>
      <c r="AG55" s="33"/>
      <c r="AH55" s="31"/>
    </row>
    <row r="56" spans="1:36">
      <c r="B56" s="16" t="s">
        <v>431</v>
      </c>
      <c r="C56" s="11" t="str">
        <f>B48</f>
        <v>Manchester United</v>
      </c>
      <c r="D56" s="12" t="s">
        <v>7</v>
      </c>
      <c r="E56" s="13" t="str">
        <f>B52</f>
        <v>Marseille</v>
      </c>
      <c r="F56" s="14">
        <v>7</v>
      </c>
      <c r="G56" s="12" t="s">
        <v>7</v>
      </c>
      <c r="H56" s="14">
        <v>1</v>
      </c>
      <c r="I56" s="12"/>
      <c r="J56" s="6">
        <f>IF(F56="","",IF(F56&gt;H56,3,IF(F56=H56,1,0)))</f>
        <v>3</v>
      </c>
      <c r="K56" s="6">
        <f>IF(H56="","",IF(H56&gt;F56,3,IF(H56=F56,1,0)))</f>
        <v>0</v>
      </c>
      <c r="M56" s="16" t="s">
        <v>396</v>
      </c>
      <c r="N56" s="11" t="str">
        <f>M48</f>
        <v>Groningen</v>
      </c>
      <c r="O56" s="12" t="s">
        <v>7</v>
      </c>
      <c r="P56" s="13" t="str">
        <f>M52</f>
        <v>Manchester City</v>
      </c>
      <c r="Q56" s="14"/>
      <c r="R56" s="12" t="s">
        <v>7</v>
      </c>
      <c r="S56" s="14"/>
      <c r="T56" s="12"/>
      <c r="U56" s="6" t="str">
        <f>IF(Q56="","",IF(Q56&gt;S56,3,IF(Q56=S56,1,0)))</f>
        <v/>
      </c>
      <c r="V56" s="6" t="str">
        <f>IF(S56="","",IF(S56&gt;Q56,3,IF(S56=Q56,1,0)))</f>
        <v/>
      </c>
      <c r="X56" s="31"/>
      <c r="Y56" s="34"/>
      <c r="Z56" s="34"/>
      <c r="AA56" s="34"/>
      <c r="AB56" s="34"/>
      <c r="AC56" s="34"/>
      <c r="AD56" s="34"/>
      <c r="AE56" s="34"/>
      <c r="AF56" s="34"/>
      <c r="AG56" s="34"/>
      <c r="AH56" s="34"/>
    </row>
    <row r="57" spans="1:36">
      <c r="B57" s="16" t="s">
        <v>432</v>
      </c>
      <c r="C57" s="11" t="str">
        <f>B49</f>
        <v>Tottenham</v>
      </c>
      <c r="D57" s="12" t="s">
        <v>7</v>
      </c>
      <c r="E57" s="13" t="str">
        <f>B51</f>
        <v>Dortmund</v>
      </c>
      <c r="F57" s="14">
        <v>3</v>
      </c>
      <c r="G57" s="12" t="s">
        <v>7</v>
      </c>
      <c r="H57" s="14">
        <v>1</v>
      </c>
      <c r="I57" s="12"/>
      <c r="J57" s="6">
        <f t="shared" ref="J57:J61" si="27">IF(F57="","",IF(F57&gt;H57,3,IF(F57=H57,1,0)))</f>
        <v>3</v>
      </c>
      <c r="K57" s="6">
        <f t="shared" ref="K57:K61" si="28">IF(H57="","",IF(H57&gt;F57,3,IF(H57=F57,1,0)))</f>
        <v>0</v>
      </c>
      <c r="M57" s="16" t="s">
        <v>397</v>
      </c>
      <c r="N57" s="11" t="str">
        <f>M49</f>
        <v>Inter Milan</v>
      </c>
      <c r="O57" s="12" t="s">
        <v>7</v>
      </c>
      <c r="P57" s="13" t="str">
        <f>M51</f>
        <v>Arsenal</v>
      </c>
      <c r="Q57" s="14"/>
      <c r="R57" s="12" t="s">
        <v>7</v>
      </c>
      <c r="S57" s="14"/>
      <c r="T57" s="12"/>
      <c r="U57" s="6" t="str">
        <f t="shared" ref="U57:U61" si="29">IF(Q57="","",IF(Q57&gt;S57,3,IF(Q57=S57,1,0)))</f>
        <v/>
      </c>
      <c r="V57" s="6" t="str">
        <f t="shared" ref="V57:V61" si="30">IF(S57="","",IF(S57&gt;Q57,3,IF(S57=Q57,1,0)))</f>
        <v/>
      </c>
      <c r="X57" s="37" t="str">
        <f>M46</f>
        <v>Poule B-CC</v>
      </c>
      <c r="Y57" s="36" t="s">
        <v>79</v>
      </c>
      <c r="Z57" s="36" t="s">
        <v>80</v>
      </c>
      <c r="AA57" s="36" t="s">
        <v>81</v>
      </c>
      <c r="AB57" s="36" t="s">
        <v>87</v>
      </c>
      <c r="AC57" s="36" t="s">
        <v>4</v>
      </c>
      <c r="AD57" s="36" t="s">
        <v>82</v>
      </c>
      <c r="AE57" s="36" t="s">
        <v>83</v>
      </c>
      <c r="AF57" s="36" t="s">
        <v>84</v>
      </c>
      <c r="AG57" s="36" t="s">
        <v>85</v>
      </c>
      <c r="AH57" s="36" t="s">
        <v>86</v>
      </c>
      <c r="AI57" s="36" t="s">
        <v>5</v>
      </c>
      <c r="AJ57" s="36" t="s">
        <v>127</v>
      </c>
    </row>
    <row r="58" spans="1:36">
      <c r="B58" s="16" t="s">
        <v>433</v>
      </c>
      <c r="C58" s="11" t="str">
        <f>B50</f>
        <v>Inter Milan</v>
      </c>
      <c r="D58" s="12" t="s">
        <v>7</v>
      </c>
      <c r="E58" s="13" t="str">
        <f>B48</f>
        <v>Manchester United</v>
      </c>
      <c r="F58" s="14">
        <v>0</v>
      </c>
      <c r="G58" s="17" t="s">
        <v>7</v>
      </c>
      <c r="H58" s="14">
        <v>2</v>
      </c>
      <c r="I58" s="12"/>
      <c r="J58" s="6">
        <f t="shared" si="27"/>
        <v>0</v>
      </c>
      <c r="K58" s="6">
        <f t="shared" si="28"/>
        <v>3</v>
      </c>
      <c r="M58" s="16" t="s">
        <v>398</v>
      </c>
      <c r="N58" s="11" t="str">
        <f>M50</f>
        <v>Tottenham</v>
      </c>
      <c r="O58" s="12" t="s">
        <v>7</v>
      </c>
      <c r="P58" s="13" t="str">
        <f>M48</f>
        <v>Groningen</v>
      </c>
      <c r="Q58" s="14"/>
      <c r="R58" s="17" t="s">
        <v>7</v>
      </c>
      <c r="S58" s="14"/>
      <c r="T58" s="12"/>
      <c r="U58" s="6" t="str">
        <f t="shared" si="29"/>
        <v/>
      </c>
      <c r="V58" s="6" t="str">
        <f t="shared" si="30"/>
        <v/>
      </c>
      <c r="X58" s="27" t="str">
        <f>M48</f>
        <v>Groningen</v>
      </c>
      <c r="Y58" s="6" t="str">
        <f>U56</f>
        <v/>
      </c>
      <c r="Z58" s="6" t="str">
        <f>V58</f>
        <v/>
      </c>
      <c r="AA58" s="6" t="str">
        <f>U61</f>
        <v/>
      </c>
      <c r="AB58" s="6" t="str">
        <f>V63</f>
        <v/>
      </c>
      <c r="AC58" s="28">
        <f>SUM(Y58:AB58)</f>
        <v>0</v>
      </c>
      <c r="AD58" s="6">
        <f>SUMIF(N56:N65,X58,Q56:Q65)+SUMIF(P56:P65,X58,S56:S65)</f>
        <v>0</v>
      </c>
      <c r="AE58" s="6">
        <f>SUMIF(N56:N65,X58,S56:S65)+SUMIF(P56:P65,X58,Q56:Q65)</f>
        <v>0</v>
      </c>
      <c r="AF58" s="6">
        <f>SUMPRODUCT((N56:N65=X58)*(U56:U65=3))+SUMPRODUCT((P56:P65=X58)*(V56:V65=3))</f>
        <v>0</v>
      </c>
      <c r="AG58" s="6">
        <f>SUMPRODUCT((N56:N65=X58)*(U56:U65=1))+SUMPRODUCT((P56:P65=X58)*(V56:V65=1))</f>
        <v>0</v>
      </c>
      <c r="AH58" s="6">
        <f>SUMPRODUCT((N56:N65=X58)*(U56:U65=0))+SUMPRODUCT((P56:P65=X58)*(V56:V65=0))</f>
        <v>0</v>
      </c>
      <c r="AI58" s="29">
        <f>RANK(AC58,AC58:AC62,0)</f>
        <v>1</v>
      </c>
      <c r="AJ58" s="6">
        <f>AD58-AE58</f>
        <v>0</v>
      </c>
    </row>
    <row r="59" spans="1:36">
      <c r="B59" s="16" t="s">
        <v>434</v>
      </c>
      <c r="C59" s="11" t="str">
        <f>B52</f>
        <v>Marseille</v>
      </c>
      <c r="D59" s="12" t="s">
        <v>7</v>
      </c>
      <c r="E59" s="13" t="str">
        <f>B49</f>
        <v>Tottenham</v>
      </c>
      <c r="F59" s="14">
        <v>0</v>
      </c>
      <c r="G59" s="12" t="s">
        <v>7</v>
      </c>
      <c r="H59" s="14">
        <v>3</v>
      </c>
      <c r="I59" s="12"/>
      <c r="J59" s="6">
        <f t="shared" si="27"/>
        <v>0</v>
      </c>
      <c r="K59" s="6">
        <f t="shared" si="28"/>
        <v>3</v>
      </c>
      <c r="M59" s="16" t="s">
        <v>399</v>
      </c>
      <c r="N59" s="11" t="str">
        <f>M52</f>
        <v>Manchester City</v>
      </c>
      <c r="O59" s="12" t="s">
        <v>7</v>
      </c>
      <c r="P59" s="13" t="str">
        <f>M49</f>
        <v>Inter Milan</v>
      </c>
      <c r="Q59" s="14"/>
      <c r="R59" s="12" t="s">
        <v>7</v>
      </c>
      <c r="S59" s="14"/>
      <c r="T59" s="12"/>
      <c r="U59" s="6" t="str">
        <f t="shared" si="29"/>
        <v/>
      </c>
      <c r="V59" s="6" t="str">
        <f t="shared" si="30"/>
        <v/>
      </c>
      <c r="X59" s="27" t="str">
        <f t="shared" ref="X59:X62" si="31">M49</f>
        <v>Inter Milan</v>
      </c>
      <c r="Y59" s="6" t="str">
        <f>U57</f>
        <v/>
      </c>
      <c r="Z59" s="6" t="str">
        <f>V59</f>
        <v/>
      </c>
      <c r="AA59" s="6" t="str">
        <f>V61</f>
        <v/>
      </c>
      <c r="AB59" s="6" t="str">
        <f>U64</f>
        <v/>
      </c>
      <c r="AC59" s="28">
        <f t="shared" ref="AC59:AC62" si="32">SUM(Y59:AB59)</f>
        <v>0</v>
      </c>
      <c r="AD59" s="6">
        <f>SUMIF(N56:N65,X59,Q56:Q65)+SUMIF(P56:P65,X59,S56:S65)</f>
        <v>0</v>
      </c>
      <c r="AE59" s="6">
        <f>SUMIF(N56:N65,X59,S56:S65)+SUMIF(P56:P65,X59,Q56:Q65)</f>
        <v>0</v>
      </c>
      <c r="AF59" s="6">
        <f>SUMPRODUCT((N56:N65=X59)*(U56:U65=3))+SUMPRODUCT((P56:P65=X59)*(V56:V65=3))</f>
        <v>0</v>
      </c>
      <c r="AG59" s="6">
        <f>SUMPRODUCT((N56:N65=X59)*(U56:U65=1))+SUMPRODUCT((P56:P65=X59)*(V56:V65=1))</f>
        <v>0</v>
      </c>
      <c r="AH59" s="6">
        <f>SUMPRODUCT((N56:N65=X59)*(U56:U65=0))+SUMPRODUCT((P56:P65=X59)*(V56:V65=0))</f>
        <v>0</v>
      </c>
      <c r="AI59" s="29">
        <f>RANK(AC59,AC58:AC62,0)</f>
        <v>1</v>
      </c>
      <c r="AJ59" s="6">
        <f t="shared" ref="AJ59:AJ62" si="33">AD59-AE59</f>
        <v>0</v>
      </c>
    </row>
    <row r="60" spans="1:36">
      <c r="B60" s="16" t="s">
        <v>435</v>
      </c>
      <c r="C60" s="11" t="str">
        <f>B50</f>
        <v>Inter Milan</v>
      </c>
      <c r="D60" s="12" t="s">
        <v>7</v>
      </c>
      <c r="E60" s="13" t="str">
        <f>B51</f>
        <v>Dortmund</v>
      </c>
      <c r="F60" s="14">
        <v>3</v>
      </c>
      <c r="G60" s="12" t="s">
        <v>7</v>
      </c>
      <c r="H60" s="14">
        <v>1</v>
      </c>
      <c r="I60" s="12"/>
      <c r="J60" s="6">
        <f t="shared" si="27"/>
        <v>3</v>
      </c>
      <c r="K60" s="6">
        <f t="shared" si="28"/>
        <v>0</v>
      </c>
      <c r="M60" s="16" t="s">
        <v>401</v>
      </c>
      <c r="N60" s="11" t="str">
        <f>M50</f>
        <v>Tottenham</v>
      </c>
      <c r="O60" s="12" t="s">
        <v>7</v>
      </c>
      <c r="P60" s="13" t="str">
        <f>M51</f>
        <v>Arsenal</v>
      </c>
      <c r="Q60" s="14"/>
      <c r="R60" s="12" t="s">
        <v>7</v>
      </c>
      <c r="S60" s="14"/>
      <c r="T60" s="12"/>
      <c r="U60" s="6" t="str">
        <f t="shared" si="29"/>
        <v/>
      </c>
      <c r="V60" s="6" t="str">
        <f t="shared" si="30"/>
        <v/>
      </c>
      <c r="X60" s="27" t="str">
        <f t="shared" si="31"/>
        <v>Tottenham</v>
      </c>
      <c r="Y60" s="6" t="str">
        <f>U58</f>
        <v/>
      </c>
      <c r="Z60" s="6" t="str">
        <f>U60</f>
        <v/>
      </c>
      <c r="AA60" s="6" t="str">
        <f>V62</f>
        <v/>
      </c>
      <c r="AB60" s="6" t="str">
        <f>V64</f>
        <v/>
      </c>
      <c r="AC60" s="28">
        <f t="shared" si="32"/>
        <v>0</v>
      </c>
      <c r="AD60" s="6">
        <f>SUMIF(N56:N65,X60,Q56:Q65)+SUMIF(P56:P65,X60,S56:S65)</f>
        <v>0</v>
      </c>
      <c r="AE60" s="6">
        <f>SUMIF(N56:N65,X60,S56:S65)+SUMIF(P56:P65,X60,Q56:Q65)</f>
        <v>0</v>
      </c>
      <c r="AF60" s="6">
        <f>SUMPRODUCT((N56:N65=X60)*(U56:U65=3))+SUMPRODUCT((P56:P65=X60)*(V56:V65=3))</f>
        <v>0</v>
      </c>
      <c r="AG60" s="6">
        <f>SUMPRODUCT((N56:N65=X60)*(U56:U65=1))+SUMPRODUCT((P56:P65=X60)*(V56:V65=1))</f>
        <v>0</v>
      </c>
      <c r="AH60" s="6">
        <f>SUMPRODUCT((N56:N65=X60)*(U56:U65=0))+SUMPRODUCT((P56:P65=X60)*(V56:V65=0))</f>
        <v>0</v>
      </c>
      <c r="AI60" s="29">
        <f>RANK(AC60,AC58:AC62,0)</f>
        <v>1</v>
      </c>
      <c r="AJ60" s="6">
        <f t="shared" si="33"/>
        <v>0</v>
      </c>
    </row>
    <row r="61" spans="1:36">
      <c r="B61" s="16" t="s">
        <v>436</v>
      </c>
      <c r="C61" s="11" t="str">
        <f>B48</f>
        <v>Manchester United</v>
      </c>
      <c r="D61" s="12" t="s">
        <v>7</v>
      </c>
      <c r="E61" s="13" t="str">
        <f>B49</f>
        <v>Tottenham</v>
      </c>
      <c r="F61" s="14">
        <v>3</v>
      </c>
      <c r="G61" s="12" t="s">
        <v>7</v>
      </c>
      <c r="H61" s="14">
        <v>0</v>
      </c>
      <c r="I61" s="12"/>
      <c r="J61" s="6">
        <f t="shared" si="27"/>
        <v>3</v>
      </c>
      <c r="K61" s="6">
        <f t="shared" si="28"/>
        <v>0</v>
      </c>
      <c r="M61" s="16" t="s">
        <v>402</v>
      </c>
      <c r="N61" s="11" t="str">
        <f>M48</f>
        <v>Groningen</v>
      </c>
      <c r="O61" s="12" t="s">
        <v>7</v>
      </c>
      <c r="P61" s="13" t="str">
        <f>M49</f>
        <v>Inter Milan</v>
      </c>
      <c r="Q61" s="14"/>
      <c r="R61" s="12" t="s">
        <v>7</v>
      </c>
      <c r="S61" s="14"/>
      <c r="T61" s="12"/>
      <c r="U61" s="6" t="str">
        <f t="shared" si="29"/>
        <v/>
      </c>
      <c r="V61" s="6" t="str">
        <f t="shared" si="30"/>
        <v/>
      </c>
      <c r="X61" s="27" t="str">
        <f t="shared" si="31"/>
        <v>Arsenal</v>
      </c>
      <c r="Y61" s="6" t="str">
        <f>V57</f>
        <v/>
      </c>
      <c r="Z61" s="6" t="str">
        <f>V60</f>
        <v/>
      </c>
      <c r="AA61" s="6" t="str">
        <f>U63</f>
        <v/>
      </c>
      <c r="AB61" s="6" t="str">
        <f>U65</f>
        <v/>
      </c>
      <c r="AC61" s="28">
        <f t="shared" si="32"/>
        <v>0</v>
      </c>
      <c r="AD61" s="6">
        <f>SUMIF(N56:N65,X61,Q56:Q65)+SUMIF(P56:P65,X61,S56:S65)</f>
        <v>0</v>
      </c>
      <c r="AE61" s="6">
        <f>SUMIF(N56:N65,X61,S56:S65)+SUMIF(P56:P65,X61,Q56:Q65)</f>
        <v>0</v>
      </c>
      <c r="AF61" s="6">
        <f>SUMPRODUCT((N56:N65=X61)*(U56:U65=3))+SUMPRODUCT((P56:P65=X61)*(V56:V65=3))</f>
        <v>0</v>
      </c>
      <c r="AG61" s="6">
        <f>SUMPRODUCT((N56:N65=X61)*(U56:U65=1))+SUMPRODUCT((P56:P65=X61)*(V56:V65=1))</f>
        <v>0</v>
      </c>
      <c r="AH61" s="6">
        <f>SUMPRODUCT((N56:N65=X61)*(U56:U65=0))+SUMPRODUCT((P56:P65=X61)*(V56:V65=0))</f>
        <v>0</v>
      </c>
      <c r="AI61" s="29">
        <f>RANK(AC61,AC58:AC62,0)</f>
        <v>1</v>
      </c>
      <c r="AJ61" s="6">
        <f t="shared" si="33"/>
        <v>0</v>
      </c>
    </row>
    <row r="62" spans="1:36">
      <c r="B62" s="16" t="s">
        <v>437</v>
      </c>
      <c r="C62" s="11" t="str">
        <f>B52</f>
        <v>Marseille</v>
      </c>
      <c r="D62" s="12" t="s">
        <v>7</v>
      </c>
      <c r="E62" s="13" t="str">
        <f>B50</f>
        <v>Inter Milan</v>
      </c>
      <c r="F62" s="14">
        <v>2</v>
      </c>
      <c r="G62" s="12" t="s">
        <v>7</v>
      </c>
      <c r="H62" s="14">
        <v>1</v>
      </c>
      <c r="I62" s="12"/>
      <c r="J62" s="6">
        <f>IF(F62="","",IF(F62&gt;H62,3,IF(F62=H62,1,0)))</f>
        <v>3</v>
      </c>
      <c r="K62" s="6">
        <f>IF(H62="","",IF(H62&gt;F62,3,IF(H62=F62,1,0)))</f>
        <v>0</v>
      </c>
      <c r="M62" s="16" t="s">
        <v>422</v>
      </c>
      <c r="N62" s="11" t="str">
        <f>M52</f>
        <v>Manchester City</v>
      </c>
      <c r="O62" s="12" t="s">
        <v>7</v>
      </c>
      <c r="P62" s="13" t="str">
        <f>M50</f>
        <v>Tottenham</v>
      </c>
      <c r="Q62" s="14"/>
      <c r="R62" s="12" t="s">
        <v>7</v>
      </c>
      <c r="S62" s="14"/>
      <c r="T62" s="12"/>
      <c r="U62" s="6" t="str">
        <f>IF(Q62="","",IF(Q62&gt;S62,3,IF(Q62=S62,1,0)))</f>
        <v/>
      </c>
      <c r="V62" s="6" t="str">
        <f>IF(S62="","",IF(S62&gt;Q62,3,IF(S62=Q62,1,0)))</f>
        <v/>
      </c>
      <c r="X62" s="27" t="str">
        <f t="shared" si="31"/>
        <v>Manchester City</v>
      </c>
      <c r="Y62" s="6" t="str">
        <f>V56</f>
        <v/>
      </c>
      <c r="Z62" s="6" t="str">
        <f>U59</f>
        <v/>
      </c>
      <c r="AA62" s="6" t="str">
        <f>U62</f>
        <v/>
      </c>
      <c r="AB62" s="6" t="str">
        <f>V65</f>
        <v/>
      </c>
      <c r="AC62" s="28">
        <f t="shared" si="32"/>
        <v>0</v>
      </c>
      <c r="AD62" s="6">
        <f>SUMIF(N56:N65,X62,Q56:Q65)+SUMIF(P56:P65,X62,S56:S65)</f>
        <v>0</v>
      </c>
      <c r="AE62" s="6">
        <f>SUMIF(N56:N65,X62,S56:S65)+SUMIF(P56:P65,X62,Q56:Q65)</f>
        <v>0</v>
      </c>
      <c r="AF62" s="6">
        <f>SUMPRODUCT((N56:N65=X62)*(U56:U65=3))+SUMPRODUCT((P56:P65=X62)*(V56:V65=3))</f>
        <v>0</v>
      </c>
      <c r="AG62" s="6">
        <f>SUMPRODUCT((N56:N65=X62)*(U56:U65=1))+SUMPRODUCT((P56:P65=X62)*(V56:V65=1))</f>
        <v>0</v>
      </c>
      <c r="AH62" s="6">
        <f>SUMPRODUCT((N56:N65=X62)*(U56:U65=0))+SUMPRODUCT((P56:P65=X62)*(V56:V65=0))</f>
        <v>0</v>
      </c>
      <c r="AI62" s="29">
        <f>RANK(AC62,AC58:AC62,0)</f>
        <v>1</v>
      </c>
      <c r="AJ62" s="6">
        <f t="shared" si="33"/>
        <v>0</v>
      </c>
    </row>
    <row r="63" spans="1:36">
      <c r="B63" s="16" t="s">
        <v>438</v>
      </c>
      <c r="C63" s="11" t="str">
        <f>B51</f>
        <v>Dortmund</v>
      </c>
      <c r="D63" s="12" t="s">
        <v>7</v>
      </c>
      <c r="E63" s="13" t="str">
        <f>B48</f>
        <v>Manchester United</v>
      </c>
      <c r="F63" s="14">
        <v>1</v>
      </c>
      <c r="G63" s="12" t="s">
        <v>7</v>
      </c>
      <c r="H63" s="14">
        <v>2</v>
      </c>
      <c r="I63" s="12"/>
      <c r="J63" s="6">
        <f t="shared" ref="J63:J65" si="34">IF(F63="","",IF(F63&gt;H63,3,IF(F63=H63,1,0)))</f>
        <v>0</v>
      </c>
      <c r="K63" s="6">
        <f t="shared" ref="K63:K65" si="35">IF(H63="","",IF(H63&gt;F63,3,IF(H63=F63,1,0)))</f>
        <v>3</v>
      </c>
      <c r="M63" s="16" t="s">
        <v>423</v>
      </c>
      <c r="N63" s="11" t="str">
        <f>M51</f>
        <v>Arsenal</v>
      </c>
      <c r="O63" s="12" t="s">
        <v>7</v>
      </c>
      <c r="P63" s="13" t="str">
        <f>M48</f>
        <v>Groningen</v>
      </c>
      <c r="Q63" s="14"/>
      <c r="R63" s="12" t="s">
        <v>7</v>
      </c>
      <c r="S63" s="14"/>
      <c r="T63" s="12"/>
      <c r="U63" s="6" t="str">
        <f t="shared" ref="U63:U65" si="36">IF(Q63="","",IF(Q63&gt;S63,3,IF(Q63=S63,1,0)))</f>
        <v/>
      </c>
      <c r="V63" s="6" t="str">
        <f t="shared" ref="V63:V65" si="37">IF(S63="","",IF(S63&gt;Q63,3,IF(S63=Q63,1,0)))</f>
        <v/>
      </c>
    </row>
    <row r="64" spans="1:36">
      <c r="B64" s="16" t="s">
        <v>446</v>
      </c>
      <c r="C64" s="11" t="str">
        <f>B49</f>
        <v>Tottenham</v>
      </c>
      <c r="D64" s="12" t="s">
        <v>7</v>
      </c>
      <c r="E64" s="13" t="str">
        <f>B50</f>
        <v>Inter Milan</v>
      </c>
      <c r="F64" s="14">
        <v>0</v>
      </c>
      <c r="G64" s="12" t="s">
        <v>7</v>
      </c>
      <c r="H64" s="14">
        <v>2</v>
      </c>
      <c r="I64" s="12"/>
      <c r="J64" s="6">
        <f t="shared" si="34"/>
        <v>0</v>
      </c>
      <c r="K64" s="6">
        <f t="shared" si="35"/>
        <v>3</v>
      </c>
      <c r="M64" s="16" t="s">
        <v>424</v>
      </c>
      <c r="N64" s="11" t="str">
        <f>M49</f>
        <v>Inter Milan</v>
      </c>
      <c r="O64" s="12" t="s">
        <v>7</v>
      </c>
      <c r="P64" s="13" t="str">
        <f>M50</f>
        <v>Tottenham</v>
      </c>
      <c r="Q64" s="14"/>
      <c r="R64" s="12" t="s">
        <v>7</v>
      </c>
      <c r="S64" s="14"/>
      <c r="T64" s="12"/>
      <c r="U64" s="6" t="str">
        <f t="shared" si="36"/>
        <v/>
      </c>
      <c r="V64" s="6" t="str">
        <f t="shared" si="37"/>
        <v/>
      </c>
    </row>
    <row r="65" spans="1:36">
      <c r="B65" s="16" t="s">
        <v>447</v>
      </c>
      <c r="C65" s="11" t="str">
        <f>B51</f>
        <v>Dortmund</v>
      </c>
      <c r="D65" s="12" t="s">
        <v>7</v>
      </c>
      <c r="E65" s="13" t="str">
        <f>B52</f>
        <v>Marseille</v>
      </c>
      <c r="F65" s="14">
        <v>0</v>
      </c>
      <c r="G65" s="12" t="s">
        <v>7</v>
      </c>
      <c r="H65" s="14">
        <v>2</v>
      </c>
      <c r="I65" s="12"/>
      <c r="J65" s="6">
        <f t="shared" si="34"/>
        <v>0</v>
      </c>
      <c r="K65" s="6">
        <f t="shared" si="35"/>
        <v>3</v>
      </c>
      <c r="M65" s="16" t="s">
        <v>425</v>
      </c>
      <c r="N65" s="11" t="str">
        <f>M51</f>
        <v>Arsenal</v>
      </c>
      <c r="O65" s="12" t="s">
        <v>7</v>
      </c>
      <c r="P65" s="13" t="str">
        <f>M52</f>
        <v>Manchester City</v>
      </c>
      <c r="Q65" s="14"/>
      <c r="R65" s="12" t="s">
        <v>7</v>
      </c>
      <c r="S65" s="14"/>
      <c r="T65" s="12"/>
      <c r="U65" s="6" t="str">
        <f t="shared" si="36"/>
        <v/>
      </c>
      <c r="V65" s="6" t="str">
        <f t="shared" si="37"/>
        <v/>
      </c>
    </row>
    <row r="67" spans="1:36">
      <c r="X67" s="35" t="s">
        <v>88</v>
      </c>
    </row>
    <row r="68" spans="1:36">
      <c r="B68" s="2" t="s">
        <v>239</v>
      </c>
      <c r="D68" s="47"/>
      <c r="M68" s="2" t="s">
        <v>240</v>
      </c>
      <c r="N68" s="26" t="s">
        <v>27</v>
      </c>
      <c r="O68" s="47"/>
    </row>
    <row r="69" spans="1:36">
      <c r="D69" s="47"/>
      <c r="O69" s="47"/>
      <c r="X69" s="37" t="str">
        <f>B68</f>
        <v>Poule B-D</v>
      </c>
      <c r="Y69" s="36" t="s">
        <v>79</v>
      </c>
      <c r="Z69" s="36" t="s">
        <v>80</v>
      </c>
      <c r="AA69" s="36" t="s">
        <v>81</v>
      </c>
      <c r="AB69" s="36" t="s">
        <v>87</v>
      </c>
      <c r="AC69" s="36" t="s">
        <v>4</v>
      </c>
      <c r="AD69" s="36" t="s">
        <v>82</v>
      </c>
      <c r="AE69" s="36" t="s">
        <v>83</v>
      </c>
      <c r="AF69" s="36" t="s">
        <v>84</v>
      </c>
      <c r="AG69" s="36" t="s">
        <v>85</v>
      </c>
      <c r="AH69" s="36" t="s">
        <v>86</v>
      </c>
      <c r="AI69" s="36" t="s">
        <v>5</v>
      </c>
      <c r="AJ69" s="36" t="s">
        <v>127</v>
      </c>
    </row>
    <row r="70" spans="1:36">
      <c r="A70" s="1">
        <v>1</v>
      </c>
      <c r="B70" s="41" t="s">
        <v>158</v>
      </c>
      <c r="C70" s="5" t="str">
        <f>VLOOKUP(B70,'Teams + teamnaam'!$AA$2:$AD$53,3,FALSE)</f>
        <v>VEV'67</v>
      </c>
      <c r="D70" s="47" t="s">
        <v>27</v>
      </c>
      <c r="M70" s="42" t="s">
        <v>112</v>
      </c>
      <c r="N70" s="5" t="str">
        <f>VLOOKUP(M70,'Teams + teamnaam'!$AA$2:$AD$53,3,FALSE)</f>
        <v>Grootegast</v>
      </c>
      <c r="O70" s="47" t="s">
        <v>27</v>
      </c>
      <c r="X70" s="27" t="str">
        <f>B70</f>
        <v>Manchester City</v>
      </c>
      <c r="Y70" s="6">
        <f>J78</f>
        <v>3</v>
      </c>
      <c r="Z70" s="6">
        <f>K80</f>
        <v>3</v>
      </c>
      <c r="AA70" s="6">
        <f>J83</f>
        <v>3</v>
      </c>
      <c r="AB70" s="6">
        <f>K85</f>
        <v>3</v>
      </c>
      <c r="AC70" s="28">
        <f>SUM(Y70:AB70)</f>
        <v>12</v>
      </c>
      <c r="AD70" s="6">
        <f>SUMIF(C78:C87,X70,F78:F87)+SUMIF(E78:E87,X70,H78:H87)</f>
        <v>10</v>
      </c>
      <c r="AE70" s="6">
        <f>SUMIF(C78:C87,X70,H78:H87)+SUMIF(E78:E87,X70,F78:F87)</f>
        <v>0</v>
      </c>
      <c r="AF70" s="6">
        <f>SUMPRODUCT((C78:C87=X70)*(J78:J87=3))+SUMPRODUCT((E78:E87=X70)*(K78:K87=3))</f>
        <v>4</v>
      </c>
      <c r="AG70" s="6">
        <f>SUMPRODUCT((C78:C87=X70)*(J78:J87=1))+SUMPRODUCT((E78:E87=X70)*(K78:K87=1))</f>
        <v>0</v>
      </c>
      <c r="AH70" s="6">
        <f>SUMPRODUCT((C78:C87=X70)*(J78:J87=0))+SUMPRODUCT((E78:E87=X70)*(K78:K87=0))</f>
        <v>0</v>
      </c>
      <c r="AI70" s="29">
        <f>RANK(AC70,AC70:AC74,0)</f>
        <v>1</v>
      </c>
      <c r="AJ70" s="6">
        <f>AD70-AE70</f>
        <v>10</v>
      </c>
    </row>
    <row r="71" spans="1:36">
      <c r="A71" s="1">
        <v>2</v>
      </c>
      <c r="B71" s="41" t="s">
        <v>105</v>
      </c>
      <c r="C71" s="5" t="str">
        <f>VLOOKUP(B71,'Teams + teamnaam'!$AA$2:$AD$53,3,FALSE)</f>
        <v>VEV'67</v>
      </c>
      <c r="D71" s="47"/>
      <c r="M71" s="42" t="s">
        <v>601</v>
      </c>
      <c r="N71" s="5" t="str">
        <f>VLOOKUP(M71,'Teams + teamnaam'!$AA$2:$AD$53,3,FALSE)</f>
        <v>VV Opende</v>
      </c>
      <c r="O71" s="47"/>
      <c r="X71" s="27" t="str">
        <f t="shared" ref="X71:X74" si="38">B71</f>
        <v>Chelsea</v>
      </c>
      <c r="Y71" s="6">
        <f>J79</f>
        <v>0</v>
      </c>
      <c r="Z71" s="6">
        <f>K81</f>
        <v>1</v>
      </c>
      <c r="AA71" s="6">
        <f>K83</f>
        <v>0</v>
      </c>
      <c r="AB71" s="6">
        <f>J86</f>
        <v>0</v>
      </c>
      <c r="AC71" s="28">
        <f t="shared" ref="AC71:AC74" si="39">SUM(Y71:AB71)</f>
        <v>1</v>
      </c>
      <c r="AD71" s="6">
        <f>SUMIF(C78:C87,X71,F78:F87)+SUMIF(E78:E87,X71,H78:H87)</f>
        <v>1</v>
      </c>
      <c r="AE71" s="6">
        <f>SUMIF(C78:C87,X71,H78:H87)+SUMIF(E78:E87,X71,F78:F87)</f>
        <v>9</v>
      </c>
      <c r="AF71" s="6">
        <f>SUMPRODUCT((C78:C87=X71)*(J78:J87=3))+SUMPRODUCT((E78:E87=X71)*(K78:K87=3))</f>
        <v>0</v>
      </c>
      <c r="AG71" s="6">
        <f>SUMPRODUCT((C78:C87=X71)*(J78:J87=1))+SUMPRODUCT((E78:E87=X71)*(K78:K87=1))</f>
        <v>1</v>
      </c>
      <c r="AH71" s="6">
        <f>SUMPRODUCT((C78:C87=X71)*(J78:J87=0))+SUMPRODUCT((E78:E87=X71)*(K78:K87=0))</f>
        <v>3</v>
      </c>
      <c r="AI71" s="29">
        <f>RANK(AC71,AC70:AC74,0)</f>
        <v>5</v>
      </c>
      <c r="AJ71" s="6">
        <f t="shared" ref="AJ71:AJ74" si="40">AD71-AE71</f>
        <v>-8</v>
      </c>
    </row>
    <row r="72" spans="1:36">
      <c r="A72" s="1">
        <v>3</v>
      </c>
      <c r="B72" s="41" t="s">
        <v>154</v>
      </c>
      <c r="C72" s="5" t="str">
        <f>VLOOKUP(B72,'Teams + teamnaam'!$AA$2:$AD$53,3,FALSE)</f>
        <v>VV Grijpskerk</v>
      </c>
      <c r="D72" s="47"/>
      <c r="M72" s="42" t="s">
        <v>154</v>
      </c>
      <c r="N72" s="5" t="str">
        <f>VLOOKUP(M72,'Teams + teamnaam'!$AA$2:$AD$53,3,FALSE)</f>
        <v>VV Grijpskerk</v>
      </c>
      <c r="O72" s="47"/>
      <c r="X72" s="27" t="str">
        <f t="shared" si="38"/>
        <v>Lazio</v>
      </c>
      <c r="Y72" s="6">
        <f>J80</f>
        <v>0</v>
      </c>
      <c r="Z72" s="6">
        <f>J82</f>
        <v>3</v>
      </c>
      <c r="AA72" s="6">
        <f>K84</f>
        <v>0</v>
      </c>
      <c r="AB72" s="6">
        <f>K86</f>
        <v>3</v>
      </c>
      <c r="AC72" s="28">
        <f t="shared" si="39"/>
        <v>6</v>
      </c>
      <c r="AD72" s="6">
        <f>SUMIF(C78:C87,X72,F78:F87)+SUMIF(E78:E87,X72,H78:H87)</f>
        <v>5</v>
      </c>
      <c r="AE72" s="6">
        <f>SUMIF(C78:C87,X72,H78:H87)+SUMIF(E78:E87,X72,F78:F87)</f>
        <v>6</v>
      </c>
      <c r="AF72" s="6">
        <f>SUMPRODUCT((C78:C87=X72)*(J78:J87=3))+SUMPRODUCT((E78:E87=X72)*(K78:K87=3))</f>
        <v>2</v>
      </c>
      <c r="AG72" s="6">
        <f>SUMPRODUCT((C78:C87=X72)*(J78:J87=1))+SUMPRODUCT((E78:E87=X72)*(K78:K87=1))</f>
        <v>0</v>
      </c>
      <c r="AH72" s="6">
        <f>SUMPRODUCT((C78:C87=X72)*(J78:J87=0))+SUMPRODUCT((E78:E87=X72)*(K78:K87=0))</f>
        <v>2</v>
      </c>
      <c r="AI72" s="29">
        <f>RANK(AC72,AC70:AC74,0)</f>
        <v>3</v>
      </c>
      <c r="AJ72" s="6">
        <f t="shared" si="40"/>
        <v>-1</v>
      </c>
    </row>
    <row r="73" spans="1:36">
      <c r="A73" s="1">
        <v>4</v>
      </c>
      <c r="B73" s="41" t="s">
        <v>109</v>
      </c>
      <c r="C73" s="5" t="str">
        <f>VLOOKUP(B73,'Teams + teamnaam'!$AA$2:$AD$53,3,FALSE)</f>
        <v>SV Marum</v>
      </c>
      <c r="D73" s="47"/>
      <c r="M73" s="42" t="s">
        <v>109</v>
      </c>
      <c r="N73" s="5" t="str">
        <f>VLOOKUP(M73,'Teams + teamnaam'!$AA$2:$AD$53,3,FALSE)</f>
        <v>SV Marum</v>
      </c>
      <c r="O73" s="47"/>
      <c r="P73" s="1" t="s">
        <v>27</v>
      </c>
      <c r="X73" s="27" t="str">
        <f t="shared" si="38"/>
        <v>Valencia</v>
      </c>
      <c r="Y73" s="6">
        <f>K79</f>
        <v>3</v>
      </c>
      <c r="Z73" s="6">
        <f>K82</f>
        <v>0</v>
      </c>
      <c r="AA73" s="6">
        <f>J85</f>
        <v>0</v>
      </c>
      <c r="AB73" s="6">
        <f>J87</f>
        <v>0</v>
      </c>
      <c r="AC73" s="28">
        <f t="shared" si="39"/>
        <v>3</v>
      </c>
      <c r="AD73" s="6">
        <f>SUMIF(C78:C87,X73,F78:F87)+SUMIF(E78:E87,X73,H78:H87)</f>
        <v>2</v>
      </c>
      <c r="AE73" s="6">
        <f>SUMIF(C78:C87,X73,H78:H87)+SUMIF(E78:E87,X73,F78:F87)</f>
        <v>7</v>
      </c>
      <c r="AF73" s="6">
        <f>SUMPRODUCT((C78:C87=X73)*(J78:J87=3))+SUMPRODUCT((E78:E87=X73)*(K78:K87=3))</f>
        <v>1</v>
      </c>
      <c r="AG73" s="6">
        <f>SUMPRODUCT((C78:C87=X73)*(J78:J87=1))+SUMPRODUCT((E78:E87=X73)*(K78:K87=1))</f>
        <v>0</v>
      </c>
      <c r="AH73" s="6">
        <f>SUMPRODUCT((C78:C87=X73)*(J78:J87=0))+SUMPRODUCT((E78:E87=X73)*(K78:K87=0))</f>
        <v>3</v>
      </c>
      <c r="AI73" s="29">
        <f>RANK(AC73,AC70:AC74,0)</f>
        <v>4</v>
      </c>
      <c r="AJ73" s="6">
        <f t="shared" si="40"/>
        <v>-5</v>
      </c>
    </row>
    <row r="74" spans="1:36">
      <c r="A74" s="1">
        <v>5</v>
      </c>
      <c r="B74" s="41" t="s">
        <v>601</v>
      </c>
      <c r="C74" s="5" t="str">
        <f>VLOOKUP(B74,'Teams + teamnaam'!$AA$2:$AD$53,3,FALSE)</f>
        <v>VV Opende</v>
      </c>
      <c r="D74" s="47"/>
      <c r="M74" s="42" t="s">
        <v>151</v>
      </c>
      <c r="N74" s="5" t="str">
        <f>VLOOKUP(M74,'Teams + teamnaam'!$AA$2:$AD$53,3,FALSE)</f>
        <v>VV westerkwartier</v>
      </c>
      <c r="O74" s="47"/>
      <c r="X74" s="27" t="str">
        <f t="shared" si="38"/>
        <v>AC Milan-Opende</v>
      </c>
      <c r="Y74" s="6">
        <f>K78</f>
        <v>0</v>
      </c>
      <c r="Z74" s="6">
        <f>J81</f>
        <v>1</v>
      </c>
      <c r="AA74" s="6">
        <f>J84</f>
        <v>3</v>
      </c>
      <c r="AB74" s="6">
        <f>K87</f>
        <v>3</v>
      </c>
      <c r="AC74" s="28">
        <f t="shared" si="39"/>
        <v>7</v>
      </c>
      <c r="AD74" s="6">
        <f>SUMIF(C78:C87,X74,F78:F87)+SUMIF(E78:E87,X74,H78:H87)</f>
        <v>8</v>
      </c>
      <c r="AE74" s="6">
        <f>SUMIF(C78:C87,X74,H78:H87)+SUMIF(E78:E87,X74,F78:F87)</f>
        <v>4</v>
      </c>
      <c r="AF74" s="6">
        <f>SUMPRODUCT((C78:C87=X74)*(J78:J87=3))+SUMPRODUCT((E78:E87=X74)*(K78:K87=3))</f>
        <v>2</v>
      </c>
      <c r="AG74" s="6">
        <f>SUMPRODUCT((C78:C87=X74)*(J78:J87=1))+SUMPRODUCT((E78:E87=X74)*(K78:K87=1))</f>
        <v>1</v>
      </c>
      <c r="AH74" s="6">
        <f>SUMPRODUCT((C78:C87=X74)*(J78:J87=0))+SUMPRODUCT((E78:E87=X74)*(K78:K87=0))</f>
        <v>1</v>
      </c>
      <c r="AI74" s="29">
        <f>RANK(AC74,AC70:AC74,0)</f>
        <v>2</v>
      </c>
      <c r="AJ74" s="6">
        <f t="shared" si="40"/>
        <v>4</v>
      </c>
    </row>
    <row r="75" spans="1:36">
      <c r="D75" s="47"/>
      <c r="O75" s="47"/>
      <c r="T75" s="46"/>
      <c r="U75" s="46"/>
      <c r="V75" s="46"/>
      <c r="X75" s="31"/>
      <c r="Y75" s="32"/>
      <c r="Z75" s="32"/>
      <c r="AA75" s="32"/>
      <c r="AB75" s="32"/>
      <c r="AC75" s="32"/>
      <c r="AD75" s="32"/>
      <c r="AE75" s="32"/>
      <c r="AF75" s="31"/>
      <c r="AG75" s="31"/>
      <c r="AH75" s="31"/>
    </row>
    <row r="76" spans="1:36">
      <c r="B76" s="2" t="s">
        <v>629</v>
      </c>
      <c r="D76" s="107"/>
      <c r="E76" s="2" t="s">
        <v>341</v>
      </c>
      <c r="M76" s="2" t="s">
        <v>451</v>
      </c>
      <c r="O76" s="47"/>
      <c r="R76" s="47"/>
      <c r="X76" s="31"/>
      <c r="Y76" s="32"/>
      <c r="Z76" s="32"/>
      <c r="AA76" s="32"/>
      <c r="AB76" s="32"/>
      <c r="AC76" s="32"/>
      <c r="AD76" s="32"/>
      <c r="AE76" s="32"/>
      <c r="AF76" s="31"/>
      <c r="AG76" s="31"/>
      <c r="AH76" s="31"/>
    </row>
    <row r="77" spans="1:36">
      <c r="B77" s="8"/>
      <c r="C77" s="8"/>
      <c r="D77" s="45"/>
      <c r="E77" s="8"/>
      <c r="F77" s="249" t="s">
        <v>5</v>
      </c>
      <c r="G77" s="171"/>
      <c r="H77" s="171"/>
      <c r="I77" s="8"/>
      <c r="J77" s="250" t="s">
        <v>4</v>
      </c>
      <c r="K77" s="249"/>
      <c r="M77" s="8"/>
      <c r="N77" s="8"/>
      <c r="O77" s="45"/>
      <c r="P77" s="8"/>
      <c r="Q77" s="249" t="s">
        <v>5</v>
      </c>
      <c r="R77" s="171"/>
      <c r="S77" s="171"/>
      <c r="T77" s="8"/>
      <c r="U77" s="250" t="s">
        <v>4</v>
      </c>
      <c r="V77" s="249"/>
      <c r="X77" s="35" t="s">
        <v>88</v>
      </c>
      <c r="Y77" s="32"/>
      <c r="Z77" s="32"/>
      <c r="AA77" s="32"/>
      <c r="AB77" s="32"/>
      <c r="AC77" s="32"/>
      <c r="AD77" s="32"/>
      <c r="AE77" s="32"/>
      <c r="AF77" s="31"/>
      <c r="AG77" s="33"/>
      <c r="AH77" s="31"/>
    </row>
    <row r="78" spans="1:36">
      <c r="B78" s="16" t="s">
        <v>419</v>
      </c>
      <c r="C78" s="11" t="str">
        <f>B70</f>
        <v>Manchester City</v>
      </c>
      <c r="D78" s="12" t="s">
        <v>7</v>
      </c>
      <c r="E78" s="13" t="str">
        <f>B74</f>
        <v>AC Milan-Opende</v>
      </c>
      <c r="F78" s="14">
        <v>1</v>
      </c>
      <c r="G78" s="12" t="s">
        <v>7</v>
      </c>
      <c r="H78" s="14">
        <v>0</v>
      </c>
      <c r="I78" s="12"/>
      <c r="J78" s="6">
        <f>IF(F78="","",IF(F78&gt;H78,3,IF(F78=H78,1,0)))</f>
        <v>3</v>
      </c>
      <c r="K78" s="6">
        <f>IF(H78="","",IF(H78&gt;F78,3,IF(H78=F78,1,0)))</f>
        <v>0</v>
      </c>
      <c r="M78" s="16" t="s">
        <v>396</v>
      </c>
      <c r="N78" s="11" t="str">
        <f>M70</f>
        <v>Dortmund</v>
      </c>
      <c r="O78" s="12" t="s">
        <v>7</v>
      </c>
      <c r="P78" s="13" t="str">
        <f>M74</f>
        <v>Marseille</v>
      </c>
      <c r="Q78" s="14"/>
      <c r="R78" s="12" t="s">
        <v>7</v>
      </c>
      <c r="S78" s="14"/>
      <c r="T78" s="12"/>
      <c r="U78" s="6" t="str">
        <f>IF(Q78="","",IF(Q78&gt;S78,3,IF(Q78=S78,1,0)))</f>
        <v/>
      </c>
      <c r="V78" s="6" t="str">
        <f>IF(S78="","",IF(S78&gt;Q78,3,IF(S78=Q78,1,0)))</f>
        <v/>
      </c>
      <c r="X78" s="31"/>
      <c r="Y78" s="34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1:36">
      <c r="B79" s="16" t="s">
        <v>420</v>
      </c>
      <c r="C79" s="11" t="str">
        <f>B71</f>
        <v>Chelsea</v>
      </c>
      <c r="D79" s="12" t="s">
        <v>7</v>
      </c>
      <c r="E79" s="13" t="str">
        <f>B73</f>
        <v>Valencia</v>
      </c>
      <c r="F79" s="14">
        <v>0</v>
      </c>
      <c r="G79" s="12" t="s">
        <v>7</v>
      </c>
      <c r="H79" s="14">
        <v>1</v>
      </c>
      <c r="I79" s="12"/>
      <c r="J79" s="6">
        <f t="shared" ref="J79:J83" si="41">IF(F79="","",IF(F79&gt;H79,3,IF(F79=H79,1,0)))</f>
        <v>0</v>
      </c>
      <c r="K79" s="6">
        <f t="shared" ref="K79:K83" si="42">IF(H79="","",IF(H79&gt;F79,3,IF(H79=F79,1,0)))</f>
        <v>3</v>
      </c>
      <c r="M79" s="16" t="s">
        <v>397</v>
      </c>
      <c r="N79" s="11" t="str">
        <f>M71</f>
        <v>AC Milan-Opende</v>
      </c>
      <c r="O79" s="12" t="s">
        <v>7</v>
      </c>
      <c r="P79" s="13" t="str">
        <f>M73</f>
        <v>Valencia</v>
      </c>
      <c r="Q79" s="14"/>
      <c r="R79" s="12" t="s">
        <v>7</v>
      </c>
      <c r="S79" s="14"/>
      <c r="T79" s="12"/>
      <c r="U79" s="6" t="str">
        <f t="shared" ref="U79:U83" si="43">IF(Q79="","",IF(Q79&gt;S79,3,IF(Q79=S79,1,0)))</f>
        <v/>
      </c>
      <c r="V79" s="6" t="str">
        <f t="shared" ref="V79:V83" si="44">IF(S79="","",IF(S79&gt;Q79,3,IF(S79=Q79,1,0)))</f>
        <v/>
      </c>
      <c r="X79" s="37" t="str">
        <f>M68</f>
        <v>Poule B-DD</v>
      </c>
      <c r="Y79" s="36" t="s">
        <v>79</v>
      </c>
      <c r="Z79" s="36" t="s">
        <v>80</v>
      </c>
      <c r="AA79" s="36" t="s">
        <v>81</v>
      </c>
      <c r="AB79" s="36" t="s">
        <v>87</v>
      </c>
      <c r="AC79" s="36" t="s">
        <v>4</v>
      </c>
      <c r="AD79" s="36" t="s">
        <v>82</v>
      </c>
      <c r="AE79" s="36" t="s">
        <v>83</v>
      </c>
      <c r="AF79" s="36" t="s">
        <v>84</v>
      </c>
      <c r="AG79" s="36" t="s">
        <v>85</v>
      </c>
      <c r="AH79" s="36" t="s">
        <v>86</v>
      </c>
      <c r="AI79" s="36" t="s">
        <v>5</v>
      </c>
      <c r="AJ79" s="36" t="s">
        <v>127</v>
      </c>
    </row>
    <row r="80" spans="1:36">
      <c r="B80" s="16" t="s">
        <v>421</v>
      </c>
      <c r="C80" s="11" t="str">
        <f>B72</f>
        <v>Lazio</v>
      </c>
      <c r="D80" s="12" t="s">
        <v>7</v>
      </c>
      <c r="E80" s="13" t="str">
        <f>B70</f>
        <v>Manchester City</v>
      </c>
      <c r="F80" s="14">
        <v>0</v>
      </c>
      <c r="G80" s="17" t="s">
        <v>7</v>
      </c>
      <c r="H80" s="14">
        <v>2</v>
      </c>
      <c r="I80" s="12"/>
      <c r="J80" s="6">
        <f t="shared" si="41"/>
        <v>0</v>
      </c>
      <c r="K80" s="6">
        <f t="shared" si="42"/>
        <v>3</v>
      </c>
      <c r="M80" s="16" t="s">
        <v>398</v>
      </c>
      <c r="N80" s="11" t="str">
        <f>M72</f>
        <v>Lazio</v>
      </c>
      <c r="O80" s="12" t="s">
        <v>7</v>
      </c>
      <c r="P80" s="13" t="str">
        <f>M70</f>
        <v>Dortmund</v>
      </c>
      <c r="Q80" s="14"/>
      <c r="R80" s="17" t="s">
        <v>7</v>
      </c>
      <c r="S80" s="14"/>
      <c r="T80" s="12"/>
      <c r="U80" s="6" t="str">
        <f t="shared" si="43"/>
        <v/>
      </c>
      <c r="V80" s="6" t="str">
        <f t="shared" si="44"/>
        <v/>
      </c>
      <c r="X80" s="27" t="str">
        <f>M70</f>
        <v>Dortmund</v>
      </c>
      <c r="Y80" s="6" t="str">
        <f>U78</f>
        <v/>
      </c>
      <c r="Z80" s="6" t="str">
        <f>V80</f>
        <v/>
      </c>
      <c r="AA80" s="6" t="str">
        <f>U83</f>
        <v/>
      </c>
      <c r="AB80" s="6" t="str">
        <f>V85</f>
        <v/>
      </c>
      <c r="AC80" s="28">
        <f>SUM(Y80:AB80)</f>
        <v>0</v>
      </c>
      <c r="AD80" s="6">
        <f>SUMIF(N78:N87,X80,Q78:Q87)+SUMIF(P78:P87,X80,S78:S87)</f>
        <v>0</v>
      </c>
      <c r="AE80" s="6">
        <f>SUMIF(N78:N87,X80,S78:S87)+SUMIF(P78:P87,X80,Q78:Q87)</f>
        <v>0</v>
      </c>
      <c r="AF80" s="6">
        <f>SUMPRODUCT((N78:N87=X80)*(U78:U87=3))+SUMPRODUCT((P78:P87=X80)*(V78:V87=3))</f>
        <v>0</v>
      </c>
      <c r="AG80" s="6">
        <f>SUMPRODUCT((N78:N87=X80)*(U78:U87=1))+SUMPRODUCT((P78:P87=X80)*(V78:V87=1))</f>
        <v>0</v>
      </c>
      <c r="AH80" s="6">
        <f>SUMPRODUCT((N78:N87=X80)*(U78:U87=0))+SUMPRODUCT((P78:P87=X80)*(V78:V87=0))</f>
        <v>0</v>
      </c>
      <c r="AI80" s="29">
        <f>RANK(AC80,AC80:AC84,0)</f>
        <v>1</v>
      </c>
      <c r="AJ80" s="6">
        <f>AD80-AE80</f>
        <v>0</v>
      </c>
    </row>
    <row r="81" spans="1:36">
      <c r="B81" s="16" t="s">
        <v>418</v>
      </c>
      <c r="C81" s="11" t="str">
        <f>B74</f>
        <v>AC Milan-Opende</v>
      </c>
      <c r="D81" s="12" t="s">
        <v>7</v>
      </c>
      <c r="E81" s="13" t="str">
        <f>B71</f>
        <v>Chelsea</v>
      </c>
      <c r="F81" s="14">
        <v>1</v>
      </c>
      <c r="G81" s="12" t="s">
        <v>7</v>
      </c>
      <c r="H81" s="14">
        <v>1</v>
      </c>
      <c r="I81" s="12"/>
      <c r="J81" s="6">
        <f t="shared" si="41"/>
        <v>1</v>
      </c>
      <c r="K81" s="6">
        <f t="shared" si="42"/>
        <v>1</v>
      </c>
      <c r="M81" s="16" t="s">
        <v>399</v>
      </c>
      <c r="N81" s="11" t="str">
        <f>M74</f>
        <v>Marseille</v>
      </c>
      <c r="O81" s="12" t="s">
        <v>7</v>
      </c>
      <c r="P81" s="13" t="str">
        <f>M71</f>
        <v>AC Milan-Opende</v>
      </c>
      <c r="Q81" s="14"/>
      <c r="R81" s="12" t="s">
        <v>7</v>
      </c>
      <c r="S81" s="14"/>
      <c r="T81" s="12"/>
      <c r="U81" s="6" t="str">
        <f t="shared" si="43"/>
        <v/>
      </c>
      <c r="V81" s="6" t="str">
        <f t="shared" si="44"/>
        <v/>
      </c>
      <c r="X81" s="27" t="str">
        <f t="shared" ref="X81:X84" si="45">M71</f>
        <v>AC Milan-Opende</v>
      </c>
      <c r="Y81" s="6" t="str">
        <f>U79</f>
        <v/>
      </c>
      <c r="Z81" s="6" t="str">
        <f>V81</f>
        <v/>
      </c>
      <c r="AA81" s="6" t="str">
        <f>V83</f>
        <v/>
      </c>
      <c r="AB81" s="6" t="str">
        <f>U86</f>
        <v/>
      </c>
      <c r="AC81" s="28">
        <f t="shared" ref="AC81:AC84" si="46">SUM(Y81:AB81)</f>
        <v>0</v>
      </c>
      <c r="AD81" s="6">
        <f>SUMIF(N78:N87,X81,Q78:Q87)+SUMIF(P78:P87,X81,S78:S87)</f>
        <v>0</v>
      </c>
      <c r="AE81" s="6">
        <f>SUMIF(N78:N87,X81,S78:S87)+SUMIF(P78:P87,X81,Q78:Q87)</f>
        <v>0</v>
      </c>
      <c r="AF81" s="6">
        <f>SUMPRODUCT((N78:N87=X81)*(U78:U87=3))+SUMPRODUCT((P78:P87=X81)*(V78:V87=3))</f>
        <v>0</v>
      </c>
      <c r="AG81" s="6">
        <f>SUMPRODUCT((N78:N87=X81)*(U78:U87=1))+SUMPRODUCT((P78:P87=X81)*(V78:V87=1))</f>
        <v>0</v>
      </c>
      <c r="AH81" s="6">
        <f>SUMPRODUCT((N78:N87=X81)*(U78:U87=0))+SUMPRODUCT((P78:P87=X81)*(V78:V87=0))</f>
        <v>0</v>
      </c>
      <c r="AI81" s="29">
        <f>RANK(AC81,AC80:AC84,0)</f>
        <v>1</v>
      </c>
      <c r="AJ81" s="6">
        <f t="shared" ref="AJ81:AJ84" si="47">AD81-AE81</f>
        <v>0</v>
      </c>
    </row>
    <row r="82" spans="1:36">
      <c r="B82" s="16" t="s">
        <v>393</v>
      </c>
      <c r="C82" s="11" t="str">
        <f>B72</f>
        <v>Lazio</v>
      </c>
      <c r="D82" s="12" t="s">
        <v>7</v>
      </c>
      <c r="E82" s="13" t="str">
        <f>B73</f>
        <v>Valencia</v>
      </c>
      <c r="F82" s="14">
        <v>1</v>
      </c>
      <c r="G82" s="12" t="s">
        <v>7</v>
      </c>
      <c r="H82" s="14">
        <v>0</v>
      </c>
      <c r="I82" s="12"/>
      <c r="J82" s="6">
        <f t="shared" si="41"/>
        <v>3</v>
      </c>
      <c r="K82" s="6">
        <f t="shared" si="42"/>
        <v>0</v>
      </c>
      <c r="M82" s="16" t="s">
        <v>401</v>
      </c>
      <c r="N82" s="11" t="str">
        <f>M72</f>
        <v>Lazio</v>
      </c>
      <c r="O82" s="12" t="s">
        <v>7</v>
      </c>
      <c r="P82" s="13" t="str">
        <f>M73</f>
        <v>Valencia</v>
      </c>
      <c r="Q82" s="14"/>
      <c r="R82" s="12" t="s">
        <v>7</v>
      </c>
      <c r="S82" s="14"/>
      <c r="T82" s="12"/>
      <c r="U82" s="6" t="str">
        <f t="shared" si="43"/>
        <v/>
      </c>
      <c r="V82" s="6" t="str">
        <f t="shared" si="44"/>
        <v/>
      </c>
      <c r="X82" s="27" t="str">
        <f t="shared" si="45"/>
        <v>Lazio</v>
      </c>
      <c r="Y82" s="6" t="str">
        <f>U80</f>
        <v/>
      </c>
      <c r="Z82" s="6" t="str">
        <f>U82</f>
        <v/>
      </c>
      <c r="AA82" s="6" t="str">
        <f>V84</f>
        <v/>
      </c>
      <c r="AB82" s="6" t="str">
        <f>V86</f>
        <v/>
      </c>
      <c r="AC82" s="28">
        <f t="shared" si="46"/>
        <v>0</v>
      </c>
      <c r="AD82" s="6">
        <f>SUMIF(N78:N87,X82,Q78:Q87)+SUMIF(P78:P87,X82,S78:S87)</f>
        <v>0</v>
      </c>
      <c r="AE82" s="6">
        <f>SUMIF(N78:N87,X82,S78:S87)+SUMIF(P78:P87,X82,Q78:Q87)</f>
        <v>0</v>
      </c>
      <c r="AF82" s="6">
        <f>SUMPRODUCT((N78:N87=X82)*(U78:U87=3))+SUMPRODUCT((P78:P87=X82)*(V78:V87=3))</f>
        <v>0</v>
      </c>
      <c r="AG82" s="6">
        <f>SUMPRODUCT((N78:N87=X82)*(U78:U87=1))+SUMPRODUCT((P78:P87=X82)*(V78:V87=1))</f>
        <v>0</v>
      </c>
      <c r="AH82" s="6">
        <f>SUMPRODUCT((N78:N87=X82)*(U78:U87=0))+SUMPRODUCT((P78:P87=X82)*(V78:V87=0))</f>
        <v>0</v>
      </c>
      <c r="AI82" s="29">
        <f>RANK(AC82,AC80:AC84,0)</f>
        <v>1</v>
      </c>
      <c r="AJ82" s="6">
        <f t="shared" si="47"/>
        <v>0</v>
      </c>
    </row>
    <row r="83" spans="1:36">
      <c r="B83" s="16" t="s">
        <v>394</v>
      </c>
      <c r="C83" s="11" t="str">
        <f>B70</f>
        <v>Manchester City</v>
      </c>
      <c r="D83" s="12" t="s">
        <v>7</v>
      </c>
      <c r="E83" s="13" t="str">
        <f>B71</f>
        <v>Chelsea</v>
      </c>
      <c r="F83" s="14">
        <v>4</v>
      </c>
      <c r="G83" s="12" t="s">
        <v>7</v>
      </c>
      <c r="H83" s="14">
        <v>0</v>
      </c>
      <c r="I83" s="12"/>
      <c r="J83" s="6">
        <f t="shared" si="41"/>
        <v>3</v>
      </c>
      <c r="K83" s="6">
        <f t="shared" si="42"/>
        <v>0</v>
      </c>
      <c r="M83" s="16" t="s">
        <v>402</v>
      </c>
      <c r="N83" s="11" t="str">
        <f>M70</f>
        <v>Dortmund</v>
      </c>
      <c r="O83" s="12" t="s">
        <v>7</v>
      </c>
      <c r="P83" s="13" t="str">
        <f>M71</f>
        <v>AC Milan-Opende</v>
      </c>
      <c r="Q83" s="14"/>
      <c r="R83" s="12" t="s">
        <v>7</v>
      </c>
      <c r="S83" s="14"/>
      <c r="T83" s="12"/>
      <c r="U83" s="6" t="str">
        <f t="shared" si="43"/>
        <v/>
      </c>
      <c r="V83" s="6" t="str">
        <f t="shared" si="44"/>
        <v/>
      </c>
      <c r="X83" s="27" t="str">
        <f t="shared" si="45"/>
        <v>Valencia</v>
      </c>
      <c r="Y83" s="6" t="str">
        <f>V79</f>
        <v/>
      </c>
      <c r="Z83" s="6" t="str">
        <f>V82</f>
        <v/>
      </c>
      <c r="AA83" s="6" t="str">
        <f>U85</f>
        <v/>
      </c>
      <c r="AB83" s="6" t="str">
        <f>U87</f>
        <v/>
      </c>
      <c r="AC83" s="28">
        <f t="shared" si="46"/>
        <v>0</v>
      </c>
      <c r="AD83" s="6">
        <f>SUMIF(N78:N87,X83,Q78:Q87)+SUMIF(P78:P87,X83,S78:S87)</f>
        <v>0</v>
      </c>
      <c r="AE83" s="6">
        <f>SUMIF(N78:N87,X83,S78:S87)+SUMIF(P78:P87,X83,Q78:Q87)</f>
        <v>0</v>
      </c>
      <c r="AF83" s="6">
        <f>SUMPRODUCT((N78:N87=X83)*(U78:U87=3))+SUMPRODUCT((P78:P87=X83)*(V78:V87=3))</f>
        <v>0</v>
      </c>
      <c r="AG83" s="6">
        <f>SUMPRODUCT((N78:N87=X83)*(U78:U87=1))+SUMPRODUCT((P78:P87=X83)*(V78:V87=1))</f>
        <v>0</v>
      </c>
      <c r="AH83" s="6">
        <f>SUMPRODUCT((N78:N87=X83)*(U78:U87=0))+SUMPRODUCT((P78:P87=X83)*(V78:V87=0))</f>
        <v>0</v>
      </c>
      <c r="AI83" s="29">
        <f>RANK(AC83,AC80:AC84,0)</f>
        <v>1</v>
      </c>
      <c r="AJ83" s="6">
        <f t="shared" si="47"/>
        <v>0</v>
      </c>
    </row>
    <row r="84" spans="1:36">
      <c r="B84" s="16" t="s">
        <v>395</v>
      </c>
      <c r="C84" s="11" t="str">
        <f>B74</f>
        <v>AC Milan-Opende</v>
      </c>
      <c r="D84" s="12" t="s">
        <v>7</v>
      </c>
      <c r="E84" s="13" t="str">
        <f>B72</f>
        <v>Lazio</v>
      </c>
      <c r="F84" s="14">
        <v>4</v>
      </c>
      <c r="G84" s="12" t="s">
        <v>7</v>
      </c>
      <c r="H84" s="14">
        <v>1</v>
      </c>
      <c r="I84" s="12"/>
      <c r="J84" s="6">
        <f>IF(F84="","",IF(F84&gt;H84,3,IF(F84=H84,1,0)))</f>
        <v>3</v>
      </c>
      <c r="K84" s="6">
        <f>IF(H84="","",IF(H84&gt;F84,3,IF(H84=F84,1,0)))</f>
        <v>0</v>
      </c>
      <c r="M84" s="16" t="s">
        <v>422</v>
      </c>
      <c r="N84" s="11" t="str">
        <f>M74</f>
        <v>Marseille</v>
      </c>
      <c r="O84" s="12" t="s">
        <v>7</v>
      </c>
      <c r="P84" s="13" t="str">
        <f>M72</f>
        <v>Lazio</v>
      </c>
      <c r="Q84" s="14"/>
      <c r="R84" s="12" t="s">
        <v>7</v>
      </c>
      <c r="S84" s="14"/>
      <c r="T84" s="12"/>
      <c r="U84" s="6" t="str">
        <f>IF(Q84="","",IF(Q84&gt;S84,3,IF(Q84=S84,1,0)))</f>
        <v/>
      </c>
      <c r="V84" s="6" t="str">
        <f>IF(S84="","",IF(S84&gt;Q84,3,IF(S84=Q84,1,0)))</f>
        <v/>
      </c>
      <c r="X84" s="27" t="str">
        <f t="shared" si="45"/>
        <v>Marseille</v>
      </c>
      <c r="Y84" s="6" t="str">
        <f>V78</f>
        <v/>
      </c>
      <c r="Z84" s="6" t="str">
        <f>U81</f>
        <v/>
      </c>
      <c r="AA84" s="6" t="str">
        <f>U84</f>
        <v/>
      </c>
      <c r="AB84" s="6" t="str">
        <f>V87</f>
        <v/>
      </c>
      <c r="AC84" s="28">
        <f t="shared" si="46"/>
        <v>0</v>
      </c>
      <c r="AD84" s="6">
        <f>SUMIF(N78:N87,X84,Q78:Q87)+SUMIF(P78:P87,X84,S78:S87)</f>
        <v>0</v>
      </c>
      <c r="AE84" s="6">
        <f>SUMIF(N78:N87,X84,S78:S87)+SUMIF(P78:P87,X84,Q78:Q87)</f>
        <v>0</v>
      </c>
      <c r="AF84" s="6">
        <f>SUMPRODUCT((N78:N87=X84)*(U78:U87=3))+SUMPRODUCT((P78:P87=X84)*(V78:V87=3))</f>
        <v>0</v>
      </c>
      <c r="AG84" s="6">
        <f>SUMPRODUCT((N78:N87=X84)*(U78:U87=1))+SUMPRODUCT((P78:P87=X84)*(V78:V87=1))</f>
        <v>0</v>
      </c>
      <c r="AH84" s="6">
        <f>SUMPRODUCT((N78:N87=X84)*(U78:U87=0))+SUMPRODUCT((P78:P87=X84)*(V78:V87=0))</f>
        <v>0</v>
      </c>
      <c r="AI84" s="29">
        <f>RANK(AC84,AC80:AC84,0)</f>
        <v>1</v>
      </c>
      <c r="AJ84" s="6">
        <f t="shared" si="47"/>
        <v>0</v>
      </c>
    </row>
    <row r="85" spans="1:36">
      <c r="B85" s="16" t="s">
        <v>400</v>
      </c>
      <c r="C85" s="11" t="str">
        <f>B73</f>
        <v>Valencia</v>
      </c>
      <c r="D85" s="12" t="s">
        <v>7</v>
      </c>
      <c r="E85" s="13" t="str">
        <f>B70</f>
        <v>Manchester City</v>
      </c>
      <c r="F85" s="14">
        <v>0</v>
      </c>
      <c r="G85" s="12" t="s">
        <v>7</v>
      </c>
      <c r="H85" s="14">
        <v>3</v>
      </c>
      <c r="I85" s="12"/>
      <c r="J85" s="6">
        <f t="shared" ref="J85:J87" si="48">IF(F85="","",IF(F85&gt;H85,3,IF(F85=H85,1,0)))</f>
        <v>0</v>
      </c>
      <c r="K85" s="6">
        <f t="shared" ref="K85:K87" si="49">IF(H85="","",IF(H85&gt;F85,3,IF(H85=F85,1,0)))</f>
        <v>3</v>
      </c>
      <c r="M85" s="16" t="s">
        <v>423</v>
      </c>
      <c r="N85" s="11" t="str">
        <f>M73</f>
        <v>Valencia</v>
      </c>
      <c r="O85" s="12" t="s">
        <v>7</v>
      </c>
      <c r="P85" s="13" t="str">
        <f>M70</f>
        <v>Dortmund</v>
      </c>
      <c r="Q85" s="14"/>
      <c r="R85" s="12" t="s">
        <v>7</v>
      </c>
      <c r="S85" s="14"/>
      <c r="T85" s="12"/>
      <c r="U85" s="6" t="str">
        <f t="shared" ref="U85:U87" si="50">IF(Q85="","",IF(Q85&gt;S85,3,IF(Q85=S85,1,0)))</f>
        <v/>
      </c>
      <c r="V85" s="6" t="str">
        <f t="shared" ref="V85:V87" si="51">IF(S85="","",IF(S85&gt;Q85,3,IF(S85=Q85,1,0)))</f>
        <v/>
      </c>
    </row>
    <row r="86" spans="1:36">
      <c r="B86" s="16" t="s">
        <v>396</v>
      </c>
      <c r="C86" s="11" t="str">
        <f>B71</f>
        <v>Chelsea</v>
      </c>
      <c r="D86" s="12" t="s">
        <v>7</v>
      </c>
      <c r="E86" s="13" t="str">
        <f>B72</f>
        <v>Lazio</v>
      </c>
      <c r="F86" s="14">
        <v>0</v>
      </c>
      <c r="G86" s="12" t="s">
        <v>7</v>
      </c>
      <c r="H86" s="14">
        <v>3</v>
      </c>
      <c r="I86" s="12"/>
      <c r="J86" s="6">
        <f t="shared" si="48"/>
        <v>0</v>
      </c>
      <c r="K86" s="6">
        <f t="shared" si="49"/>
        <v>3</v>
      </c>
      <c r="M86" s="16" t="s">
        <v>424</v>
      </c>
      <c r="N86" s="11" t="str">
        <f>M71</f>
        <v>AC Milan-Opende</v>
      </c>
      <c r="O86" s="12" t="s">
        <v>7</v>
      </c>
      <c r="P86" s="13" t="str">
        <f>M72</f>
        <v>Lazio</v>
      </c>
      <c r="Q86" s="14"/>
      <c r="R86" s="12" t="s">
        <v>7</v>
      </c>
      <c r="S86" s="14"/>
      <c r="T86" s="12"/>
      <c r="U86" s="6" t="str">
        <f t="shared" si="50"/>
        <v/>
      </c>
      <c r="V86" s="6" t="str">
        <f t="shared" si="51"/>
        <v/>
      </c>
    </row>
    <row r="87" spans="1:36">
      <c r="B87" s="16" t="s">
        <v>397</v>
      </c>
      <c r="C87" s="11" t="str">
        <f>B73</f>
        <v>Valencia</v>
      </c>
      <c r="D87" s="12" t="s">
        <v>7</v>
      </c>
      <c r="E87" s="13" t="str">
        <f>B74</f>
        <v>AC Milan-Opende</v>
      </c>
      <c r="F87" s="14">
        <v>1</v>
      </c>
      <c r="G87" s="12" t="s">
        <v>7</v>
      </c>
      <c r="H87" s="14">
        <v>3</v>
      </c>
      <c r="I87" s="12"/>
      <c r="J87" s="6">
        <f t="shared" si="48"/>
        <v>0</v>
      </c>
      <c r="K87" s="6">
        <f t="shared" si="49"/>
        <v>3</v>
      </c>
      <c r="M87" s="16" t="s">
        <v>425</v>
      </c>
      <c r="N87" s="11" t="str">
        <f>M73</f>
        <v>Valencia</v>
      </c>
      <c r="O87" s="12" t="s">
        <v>7</v>
      </c>
      <c r="P87" s="13" t="str">
        <f>M74</f>
        <v>Marseille</v>
      </c>
      <c r="Q87" s="14"/>
      <c r="R87" s="12" t="s">
        <v>7</v>
      </c>
      <c r="S87" s="14"/>
      <c r="T87" s="12"/>
      <c r="U87" s="6" t="str">
        <f t="shared" si="50"/>
        <v/>
      </c>
      <c r="V87" s="6" t="str">
        <f t="shared" si="51"/>
        <v/>
      </c>
    </row>
    <row r="88" spans="1:36">
      <c r="D88" s="47" t="s">
        <v>27</v>
      </c>
      <c r="O88" s="47"/>
    </row>
    <row r="89" spans="1:36">
      <c r="D89" s="47"/>
      <c r="O89" s="47"/>
      <c r="X89" s="35" t="s">
        <v>88</v>
      </c>
    </row>
    <row r="90" spans="1:36">
      <c r="B90" s="2" t="s">
        <v>241</v>
      </c>
      <c r="D90" s="47"/>
      <c r="M90" s="2" t="s">
        <v>242</v>
      </c>
      <c r="N90" s="26" t="s">
        <v>27</v>
      </c>
      <c r="O90" s="47"/>
    </row>
    <row r="91" spans="1:36">
      <c r="D91" s="47"/>
      <c r="O91" s="47"/>
      <c r="X91" s="37" t="str">
        <f>B90</f>
        <v>Poule B-E</v>
      </c>
      <c r="Y91" s="36" t="s">
        <v>79</v>
      </c>
      <c r="Z91" s="36" t="s">
        <v>80</v>
      </c>
      <c r="AA91" s="36" t="s">
        <v>81</v>
      </c>
      <c r="AB91" s="36" t="s">
        <v>87</v>
      </c>
      <c r="AC91" s="36" t="s">
        <v>4</v>
      </c>
      <c r="AD91" s="36" t="s">
        <v>82</v>
      </c>
      <c r="AE91" s="36" t="s">
        <v>83</v>
      </c>
      <c r="AF91" s="36" t="s">
        <v>84</v>
      </c>
      <c r="AG91" s="36" t="s">
        <v>85</v>
      </c>
      <c r="AH91" s="36" t="s">
        <v>86</v>
      </c>
      <c r="AI91" s="36" t="s">
        <v>5</v>
      </c>
      <c r="AJ91" s="36" t="s">
        <v>127</v>
      </c>
    </row>
    <row r="92" spans="1:36">
      <c r="A92" s="1">
        <v>1</v>
      </c>
      <c r="B92" s="41" t="s">
        <v>111</v>
      </c>
      <c r="C92" s="5" t="str">
        <f>VLOOKUP(B92,'Teams + teamnaam'!$AA$2:$AD$53,3,FALSE)</f>
        <v>VEV'67</v>
      </c>
      <c r="D92" s="47" t="s">
        <v>27</v>
      </c>
      <c r="M92" s="42" t="s">
        <v>105</v>
      </c>
      <c r="N92" s="5" t="str">
        <f>VLOOKUP(M92,'Teams + teamnaam'!$AA$2:$AD$53,3,FALSE)</f>
        <v>VEV'67</v>
      </c>
      <c r="O92" s="47" t="s">
        <v>27</v>
      </c>
      <c r="X92" s="27" t="str">
        <f>B92</f>
        <v>Everton</v>
      </c>
      <c r="Y92" s="6">
        <f>J100</f>
        <v>0</v>
      </c>
      <c r="Z92" s="6">
        <f>K102</f>
        <v>1</v>
      </c>
      <c r="AA92" s="6">
        <f>J105</f>
        <v>0</v>
      </c>
      <c r="AB92" s="6">
        <f>K107</f>
        <v>1</v>
      </c>
      <c r="AC92" s="28">
        <f>SUM(Y92:AB92)</f>
        <v>2</v>
      </c>
      <c r="AD92" s="6">
        <f>SUMIF(C100:C109,X92,F100:F109)+SUMIF(E100:E109,X92,H100:H109)</f>
        <v>1</v>
      </c>
      <c r="AE92" s="6">
        <f>SUMIF(C100:C109,X92,H100:H109)+SUMIF(E100:E109,X92,F100:F109)</f>
        <v>13</v>
      </c>
      <c r="AF92" s="6">
        <f>SUMPRODUCT((C100:C109=X92)*(J100:J109=3))+SUMPRODUCT((E100:E109=X92)*(K100:K109=3))</f>
        <v>0</v>
      </c>
      <c r="AG92" s="6">
        <f>SUMPRODUCT((C100:C109=X92)*(J100:J109=1))+SUMPRODUCT((E100:E109=X92)*(K100:K109=1))</f>
        <v>2</v>
      </c>
      <c r="AH92" s="6">
        <f>SUMPRODUCT((C100:C109=X92)*(J100:J109=0))+SUMPRODUCT((E100:E109=X92)*(K100:K109=0))</f>
        <v>2</v>
      </c>
      <c r="AI92" s="29">
        <f>RANK(AC92,AC92:AC96,0)</f>
        <v>4</v>
      </c>
      <c r="AJ92" s="6">
        <f>AD92-AE92</f>
        <v>-12</v>
      </c>
    </row>
    <row r="93" spans="1:36">
      <c r="A93" s="1">
        <v>2</v>
      </c>
      <c r="B93" s="41" t="s">
        <v>115</v>
      </c>
      <c r="C93" s="5" t="str">
        <f>VLOOKUP(B93,'Teams + teamnaam'!$AA$2:$AD$53,3,FALSE)</f>
        <v>VV Grijpskerk</v>
      </c>
      <c r="D93" s="47"/>
      <c r="M93" s="42" t="s">
        <v>115</v>
      </c>
      <c r="N93" s="5" t="str">
        <f>VLOOKUP(M93,'Teams + teamnaam'!$AA$2:$AD$53,3,FALSE)</f>
        <v>VV Grijpskerk</v>
      </c>
      <c r="O93" s="47"/>
      <c r="X93" s="27" t="str">
        <f t="shared" ref="X93:X96" si="52">B93</f>
        <v>Fiorentina</v>
      </c>
      <c r="Y93" s="6">
        <f>J101</f>
        <v>1</v>
      </c>
      <c r="Z93" s="6">
        <f>K103</f>
        <v>0</v>
      </c>
      <c r="AA93" s="6">
        <f>K105</f>
        <v>3</v>
      </c>
      <c r="AB93" s="6">
        <f>J108</f>
        <v>3</v>
      </c>
      <c r="AC93" s="28">
        <f t="shared" ref="AC93:AC96" si="53">SUM(Y93:AB93)</f>
        <v>7</v>
      </c>
      <c r="AD93" s="6">
        <f>SUMIF(C100:C109,X93,F100:F109)+SUMIF(E100:E109,X93,H100:H109)</f>
        <v>8</v>
      </c>
      <c r="AE93" s="6">
        <f>SUMIF(C100:C109,X93,H100:H109)+SUMIF(E100:E109,X93,F100:F109)</f>
        <v>9</v>
      </c>
      <c r="AF93" s="6">
        <f>SUMPRODUCT((C100:C109=X93)*(J100:J109=3))+SUMPRODUCT((E100:E109=X93)*(K100:K109=3))</f>
        <v>2</v>
      </c>
      <c r="AG93" s="6">
        <f>SUMPRODUCT((C100:C109=X93)*(J100:J109=1))+SUMPRODUCT((E100:E109=X93)*(K100:K109=1))</f>
        <v>1</v>
      </c>
      <c r="AH93" s="6">
        <f>SUMPRODUCT((C100:C109=X93)*(J100:J109=0))+SUMPRODUCT((E100:E109=X93)*(K100:K109=0))</f>
        <v>1</v>
      </c>
      <c r="AI93" s="29">
        <f>RANK(AC93,AC92:AC96,0)</f>
        <v>2</v>
      </c>
      <c r="AJ93" s="6">
        <f t="shared" ref="AJ93:AJ96" si="54">AD93-AE93</f>
        <v>-1</v>
      </c>
    </row>
    <row r="94" spans="1:36">
      <c r="A94" s="1">
        <v>3</v>
      </c>
      <c r="B94" s="41" t="s">
        <v>98</v>
      </c>
      <c r="C94" s="5" t="str">
        <f>VLOOKUP(B94,'Teams + teamnaam'!$AA$2:$AD$53,3,FALSE)</f>
        <v>Grootegast</v>
      </c>
      <c r="D94" s="47"/>
      <c r="M94" s="42" t="s">
        <v>104</v>
      </c>
      <c r="N94" s="5" t="str">
        <f>VLOOKUP(M94,'Teams + teamnaam'!$AA$2:$AD$53,3,FALSE)</f>
        <v>SV Marum</v>
      </c>
      <c r="O94" s="47"/>
      <c r="X94" s="27" t="str">
        <f t="shared" si="52"/>
        <v>Bayern Munchen</v>
      </c>
      <c r="Y94" s="6">
        <f>J102</f>
        <v>1</v>
      </c>
      <c r="Z94" s="6">
        <f>J104</f>
        <v>1</v>
      </c>
      <c r="AA94" s="6">
        <f>K106</f>
        <v>0</v>
      </c>
      <c r="AB94" s="6">
        <f>K108</f>
        <v>0</v>
      </c>
      <c r="AC94" s="28">
        <f t="shared" si="53"/>
        <v>2</v>
      </c>
      <c r="AD94" s="6">
        <f>SUMIF(C100:C109,X94,F100:F109)+SUMIF(E100:E109,X94,H100:H109)</f>
        <v>1</v>
      </c>
      <c r="AE94" s="6">
        <f>SUMIF(C100:C109,X94,H100:H109)+SUMIF(E100:E109,X94,F100:F109)</f>
        <v>5</v>
      </c>
      <c r="AF94" s="6">
        <f>SUMPRODUCT((C100:C109=X94)*(J100:J109=3))+SUMPRODUCT((E100:E109=X94)*(K100:K109=3))</f>
        <v>0</v>
      </c>
      <c r="AG94" s="6">
        <f>SUMPRODUCT((C100:C109=X94)*(J100:J109=1))+SUMPRODUCT((E100:E109=X94)*(K100:K109=1))</f>
        <v>2</v>
      </c>
      <c r="AH94" s="6">
        <f>SUMPRODUCT((C100:C109=X94)*(J100:J109=0))+SUMPRODUCT((E100:E109=X94)*(K100:K109=0))</f>
        <v>2</v>
      </c>
      <c r="AI94" s="29">
        <f>RANK(AC94,AC92:AC96,0)</f>
        <v>4</v>
      </c>
      <c r="AJ94" s="6">
        <f t="shared" si="54"/>
        <v>-4</v>
      </c>
    </row>
    <row r="95" spans="1:36">
      <c r="A95" s="1">
        <v>4</v>
      </c>
      <c r="B95" s="41" t="s">
        <v>104</v>
      </c>
      <c r="C95" s="5" t="str">
        <f>VLOOKUP(B95,'Teams + teamnaam'!$AA$2:$AD$53,3,FALSE)</f>
        <v>SV Marum</v>
      </c>
      <c r="D95" s="47"/>
      <c r="M95" s="42" t="s">
        <v>98</v>
      </c>
      <c r="N95" s="5" t="str">
        <f>VLOOKUP(M95,'Teams + teamnaam'!$AA$2:$AD$53,3,FALSE)</f>
        <v>Grootegast</v>
      </c>
      <c r="O95" s="47"/>
      <c r="P95" s="1" t="s">
        <v>27</v>
      </c>
      <c r="X95" s="27" t="str">
        <f t="shared" si="52"/>
        <v>Atletico Madrid</v>
      </c>
      <c r="Y95" s="6">
        <f>K101</f>
        <v>1</v>
      </c>
      <c r="Z95" s="6">
        <f>K104</f>
        <v>1</v>
      </c>
      <c r="AA95" s="6">
        <f>J107</f>
        <v>1</v>
      </c>
      <c r="AB95" s="6">
        <f>J109</f>
        <v>0</v>
      </c>
      <c r="AC95" s="28">
        <f t="shared" si="53"/>
        <v>3</v>
      </c>
      <c r="AD95" s="6">
        <f>SUMIF(C100:C109,X95,F100:F109)+SUMIF(E100:E109,X95,H100:H109)</f>
        <v>2</v>
      </c>
      <c r="AE95" s="6">
        <f>SUMIF(C100:C109,X95,H100:H109)+SUMIF(E100:E109,X95,F100:F109)</f>
        <v>7</v>
      </c>
      <c r="AF95" s="6">
        <f>SUMPRODUCT((C100:C109=X95)*(J100:J109=3))+SUMPRODUCT((E100:E109=X95)*(K100:K109=3))</f>
        <v>0</v>
      </c>
      <c r="AG95" s="6">
        <f>SUMPRODUCT((C100:C109=X95)*(J100:J109=1))+SUMPRODUCT((E100:E109=X95)*(K100:K109=1))</f>
        <v>3</v>
      </c>
      <c r="AH95" s="6">
        <f>SUMPRODUCT((C100:C109=X95)*(J100:J109=0))+SUMPRODUCT((E100:E109=X95)*(K100:K109=0))</f>
        <v>1</v>
      </c>
      <c r="AI95" s="29">
        <f>RANK(AC95,AC92:AC96,0)</f>
        <v>3</v>
      </c>
      <c r="AJ95" s="6">
        <f t="shared" si="54"/>
        <v>-5</v>
      </c>
    </row>
    <row r="96" spans="1:36">
      <c r="A96" s="1">
        <v>5</v>
      </c>
      <c r="B96" s="41" t="s">
        <v>593</v>
      </c>
      <c r="C96" s="5" t="str">
        <f>VLOOKUP(B96,'Teams + teamnaam'!$AA$2:$AD$53,3,FALSE)</f>
        <v>OKVC</v>
      </c>
      <c r="D96" s="47"/>
      <c r="M96" s="42" t="s">
        <v>111</v>
      </c>
      <c r="N96" s="5" t="str">
        <f>VLOOKUP(M96,'Teams + teamnaam'!$AA$2:$AD$53,3,FALSE)</f>
        <v>VEV'67</v>
      </c>
      <c r="O96" s="47"/>
      <c r="X96" s="27" t="str">
        <f t="shared" si="52"/>
        <v>Lyon-OKVC</v>
      </c>
      <c r="Y96" s="6">
        <f>K100</f>
        <v>3</v>
      </c>
      <c r="Z96" s="6">
        <f>J103</f>
        <v>3</v>
      </c>
      <c r="AA96" s="6">
        <f>J106</f>
        <v>3</v>
      </c>
      <c r="AB96" s="6">
        <f>K109</f>
        <v>3</v>
      </c>
      <c r="AC96" s="28">
        <f t="shared" si="53"/>
        <v>12</v>
      </c>
      <c r="AD96" s="6">
        <f>SUMIF(C100:C109,X96,F100:F109)+SUMIF(E100:E109,X96,H100:H109)</f>
        <v>24</v>
      </c>
      <c r="AE96" s="6">
        <f>SUMIF(C100:C109,X96,H100:H109)+SUMIF(E100:E109,X96,F100:F109)</f>
        <v>2</v>
      </c>
      <c r="AF96" s="6">
        <f>SUMPRODUCT((C100:C109=X96)*(J100:J109=3))+SUMPRODUCT((E100:E109=X96)*(K100:K109=3))</f>
        <v>4</v>
      </c>
      <c r="AG96" s="6">
        <f>SUMPRODUCT((C100:C109=X96)*(J100:J109=1))+SUMPRODUCT((E100:E109=X96)*(K100:K109=1))</f>
        <v>0</v>
      </c>
      <c r="AH96" s="6">
        <f>SUMPRODUCT((C100:C109=X96)*(J100:J109=0))+SUMPRODUCT((E100:E109=X96)*(K100:K109=0))</f>
        <v>0</v>
      </c>
      <c r="AI96" s="29">
        <f>RANK(AC96,AC92:AC96,0)</f>
        <v>1</v>
      </c>
      <c r="AJ96" s="6">
        <f t="shared" si="54"/>
        <v>22</v>
      </c>
    </row>
    <row r="97" spans="2:36">
      <c r="D97" s="47"/>
      <c r="O97" s="47"/>
      <c r="T97" s="46"/>
      <c r="U97" s="46"/>
      <c r="V97" s="46"/>
      <c r="X97" s="31"/>
      <c r="Y97" s="32"/>
      <c r="Z97" s="32"/>
      <c r="AA97" s="32"/>
      <c r="AB97" s="32"/>
      <c r="AC97" s="32"/>
      <c r="AD97" s="32"/>
      <c r="AE97" s="32"/>
      <c r="AF97" s="31"/>
      <c r="AG97" s="31"/>
      <c r="AH97" s="31"/>
    </row>
    <row r="98" spans="2:36">
      <c r="B98" s="2" t="s">
        <v>348</v>
      </c>
      <c r="D98" s="47"/>
      <c r="M98" s="2" t="s">
        <v>451</v>
      </c>
      <c r="O98" s="47"/>
      <c r="R98" s="47"/>
      <c r="X98" s="31"/>
      <c r="Y98" s="32"/>
      <c r="Z98" s="32"/>
      <c r="AA98" s="32"/>
      <c r="AB98" s="32"/>
      <c r="AC98" s="32"/>
      <c r="AD98" s="32"/>
      <c r="AE98" s="32"/>
      <c r="AF98" s="31"/>
      <c r="AG98" s="31"/>
      <c r="AH98" s="31"/>
    </row>
    <row r="99" spans="2:36">
      <c r="B99" s="8"/>
      <c r="C99" s="8"/>
      <c r="D99" s="45"/>
      <c r="E99" s="8"/>
      <c r="F99" s="249" t="s">
        <v>5</v>
      </c>
      <c r="G99" s="171"/>
      <c r="H99" s="171"/>
      <c r="I99" s="8"/>
      <c r="J99" s="250" t="s">
        <v>4</v>
      </c>
      <c r="K99" s="249"/>
      <c r="M99" s="8"/>
      <c r="N99" s="8"/>
      <c r="O99" s="45"/>
      <c r="P99" s="8"/>
      <c r="Q99" s="249" t="s">
        <v>5</v>
      </c>
      <c r="R99" s="171"/>
      <c r="S99" s="171"/>
      <c r="T99" s="8"/>
      <c r="U99" s="250" t="s">
        <v>4</v>
      </c>
      <c r="V99" s="249"/>
      <c r="X99" s="35" t="s">
        <v>88</v>
      </c>
      <c r="Y99" s="32"/>
      <c r="Z99" s="32"/>
      <c r="AA99" s="32"/>
      <c r="AB99" s="32"/>
      <c r="AC99" s="32"/>
      <c r="AD99" s="32"/>
      <c r="AE99" s="32"/>
      <c r="AF99" s="31"/>
      <c r="AG99" s="33"/>
      <c r="AH99" s="31"/>
    </row>
    <row r="100" spans="2:36">
      <c r="B100" s="16" t="s">
        <v>442</v>
      </c>
      <c r="C100" s="11" t="str">
        <f>B92</f>
        <v>Everton</v>
      </c>
      <c r="D100" s="12" t="s">
        <v>7</v>
      </c>
      <c r="E100" s="13" t="str">
        <f>B96</f>
        <v>Lyon-OKVC</v>
      </c>
      <c r="F100" s="14">
        <v>1</v>
      </c>
      <c r="G100" s="12" t="s">
        <v>7</v>
      </c>
      <c r="H100" s="14">
        <v>9</v>
      </c>
      <c r="I100" s="12"/>
      <c r="J100" s="6">
        <f>IF(F100="","",IF(F100&gt;H100,3,IF(F100=H100,1,0)))</f>
        <v>0</v>
      </c>
      <c r="K100" s="6">
        <f>IF(H100="","",IF(H100&gt;F100,3,IF(H100=F100,1,0)))</f>
        <v>3</v>
      </c>
      <c r="M100" s="16" t="s">
        <v>426</v>
      </c>
      <c r="N100" s="11" t="str">
        <f>M92</f>
        <v>Chelsea</v>
      </c>
      <c r="O100" s="12" t="s">
        <v>7</v>
      </c>
      <c r="P100" s="13" t="str">
        <f>M96</f>
        <v>Everton</v>
      </c>
      <c r="Q100" s="14"/>
      <c r="R100" s="12" t="s">
        <v>7</v>
      </c>
      <c r="S100" s="14"/>
      <c r="T100" s="12"/>
      <c r="U100" s="6" t="str">
        <f>IF(Q100="","",IF(Q100&gt;S100,3,IF(Q100=S100,1,0)))</f>
        <v/>
      </c>
      <c r="V100" s="6" t="str">
        <f>IF(S100="","",IF(S100&gt;Q100,3,IF(S100=Q100,1,0)))</f>
        <v/>
      </c>
      <c r="X100" s="31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</row>
    <row r="101" spans="2:36">
      <c r="B101" s="16" t="s">
        <v>443</v>
      </c>
      <c r="C101" s="11" t="str">
        <f>B93</f>
        <v>Fiorentina</v>
      </c>
      <c r="D101" s="12" t="s">
        <v>7</v>
      </c>
      <c r="E101" s="13" t="str">
        <f>B95</f>
        <v>Atletico Madrid</v>
      </c>
      <c r="F101" s="14">
        <v>1</v>
      </c>
      <c r="G101" s="12" t="s">
        <v>7</v>
      </c>
      <c r="H101" s="14">
        <v>1</v>
      </c>
      <c r="I101" s="12"/>
      <c r="J101" s="6">
        <f t="shared" ref="J101:J105" si="55">IF(F101="","",IF(F101&gt;H101,3,IF(F101=H101,1,0)))</f>
        <v>1</v>
      </c>
      <c r="K101" s="6">
        <f t="shared" ref="K101:K105" si="56">IF(H101="","",IF(H101&gt;F101,3,IF(H101=F101,1,0)))</f>
        <v>1</v>
      </c>
      <c r="M101" s="16" t="s">
        <v>427</v>
      </c>
      <c r="N101" s="11" t="str">
        <f>M93</f>
        <v>Fiorentina</v>
      </c>
      <c r="O101" s="12" t="s">
        <v>7</v>
      </c>
      <c r="P101" s="13" t="str">
        <f>M95</f>
        <v>Bayern Munchen</v>
      </c>
      <c r="Q101" s="14"/>
      <c r="R101" s="12" t="s">
        <v>7</v>
      </c>
      <c r="S101" s="14"/>
      <c r="T101" s="12"/>
      <c r="U101" s="6" t="str">
        <f t="shared" ref="U101:U105" si="57">IF(Q101="","",IF(Q101&gt;S101,3,IF(Q101=S101,1,0)))</f>
        <v/>
      </c>
      <c r="V101" s="6" t="str">
        <f t="shared" ref="V101:V105" si="58">IF(S101="","",IF(S101&gt;Q101,3,IF(S101=Q101,1,0)))</f>
        <v/>
      </c>
      <c r="X101" s="37" t="str">
        <f>M90</f>
        <v>Poule B-EE</v>
      </c>
      <c r="Y101" s="36" t="s">
        <v>79</v>
      </c>
      <c r="Z101" s="36" t="s">
        <v>80</v>
      </c>
      <c r="AA101" s="36" t="s">
        <v>81</v>
      </c>
      <c r="AB101" s="36" t="s">
        <v>87</v>
      </c>
      <c r="AC101" s="36" t="s">
        <v>4</v>
      </c>
      <c r="AD101" s="36" t="s">
        <v>82</v>
      </c>
      <c r="AE101" s="36" t="s">
        <v>83</v>
      </c>
      <c r="AF101" s="36" t="s">
        <v>84</v>
      </c>
      <c r="AG101" s="36" t="s">
        <v>85</v>
      </c>
      <c r="AH101" s="36" t="s">
        <v>86</v>
      </c>
      <c r="AI101" s="36" t="s">
        <v>5</v>
      </c>
      <c r="AJ101" s="36" t="s">
        <v>127</v>
      </c>
    </row>
    <row r="102" spans="2:36">
      <c r="B102" s="16" t="s">
        <v>444</v>
      </c>
      <c r="C102" s="11" t="str">
        <f>B94</f>
        <v>Bayern Munchen</v>
      </c>
      <c r="D102" s="12" t="s">
        <v>7</v>
      </c>
      <c r="E102" s="13" t="str">
        <f>B92</f>
        <v>Everton</v>
      </c>
      <c r="F102" s="14">
        <v>0</v>
      </c>
      <c r="G102" s="17" t="s">
        <v>7</v>
      </c>
      <c r="H102" s="14">
        <v>0</v>
      </c>
      <c r="I102" s="12"/>
      <c r="J102" s="6">
        <f t="shared" si="55"/>
        <v>1</v>
      </c>
      <c r="K102" s="6">
        <f t="shared" si="56"/>
        <v>1</v>
      </c>
      <c r="M102" s="16" t="s">
        <v>442</v>
      </c>
      <c r="N102" s="11" t="str">
        <f>M94</f>
        <v>Atletico Madrid</v>
      </c>
      <c r="O102" s="12" t="s">
        <v>7</v>
      </c>
      <c r="P102" s="13" t="str">
        <f>M92</f>
        <v>Chelsea</v>
      </c>
      <c r="Q102" s="14"/>
      <c r="R102" s="17" t="s">
        <v>7</v>
      </c>
      <c r="S102" s="14"/>
      <c r="T102" s="12"/>
      <c r="U102" s="6" t="str">
        <f t="shared" si="57"/>
        <v/>
      </c>
      <c r="V102" s="6" t="str">
        <f t="shared" si="58"/>
        <v/>
      </c>
      <c r="X102" s="27" t="str">
        <f>M92</f>
        <v>Chelsea</v>
      </c>
      <c r="Y102" s="6" t="str">
        <f>U100</f>
        <v/>
      </c>
      <c r="Z102" s="6" t="str">
        <f>V102</f>
        <v/>
      </c>
      <c r="AA102" s="6" t="str">
        <f>U105</f>
        <v/>
      </c>
      <c r="AB102" s="6" t="str">
        <f>V107</f>
        <v/>
      </c>
      <c r="AC102" s="28">
        <f>SUM(Y102:AB102)</f>
        <v>0</v>
      </c>
      <c r="AD102" s="6">
        <f>SUMIF(N100:N109,X102,Q100:Q109)+SUMIF(P100:P109,X102,S100:S109)</f>
        <v>0</v>
      </c>
      <c r="AE102" s="6">
        <f>SUMIF(N100:N109,X102,S100:S109)+SUMIF(P100:P109,X102,Q100:Q109)</f>
        <v>0</v>
      </c>
      <c r="AF102" s="6">
        <f>SUMPRODUCT((N100:N109=X102)*(U100:U109=3))+SUMPRODUCT((P100:P109=X102)*(V100:V109=3))</f>
        <v>0</v>
      </c>
      <c r="AG102" s="6">
        <f>SUMPRODUCT((N100:N109=X102)*(U100:U109=1))+SUMPRODUCT((P100:P109=X102)*(V100:V109=1))</f>
        <v>0</v>
      </c>
      <c r="AH102" s="6">
        <f>SUMPRODUCT((N100:N109=X102)*(U100:U109=0))+SUMPRODUCT((P100:P109=X102)*(V100:V109=0))</f>
        <v>0</v>
      </c>
      <c r="AI102" s="29">
        <f>RANK(AC102,AC102:AC106,0)</f>
        <v>1</v>
      </c>
      <c r="AJ102" s="6">
        <f>AD102-AE102</f>
        <v>0</v>
      </c>
    </row>
    <row r="103" spans="2:36">
      <c r="B103" s="16" t="s">
        <v>445</v>
      </c>
      <c r="C103" s="11" t="str">
        <f>B96</f>
        <v>Lyon-OKVC</v>
      </c>
      <c r="D103" s="12" t="s">
        <v>7</v>
      </c>
      <c r="E103" s="13" t="str">
        <f>B93</f>
        <v>Fiorentina</v>
      </c>
      <c r="F103" s="14">
        <v>8</v>
      </c>
      <c r="G103" s="12" t="s">
        <v>7</v>
      </c>
      <c r="H103" s="14">
        <v>1</v>
      </c>
      <c r="I103" s="12"/>
      <c r="J103" s="6">
        <f t="shared" si="55"/>
        <v>3</v>
      </c>
      <c r="K103" s="6">
        <f t="shared" si="56"/>
        <v>0</v>
      </c>
      <c r="M103" s="16" t="s">
        <v>443</v>
      </c>
      <c r="N103" s="11" t="str">
        <f>M96</f>
        <v>Everton</v>
      </c>
      <c r="O103" s="12" t="s">
        <v>7</v>
      </c>
      <c r="P103" s="13" t="str">
        <f>M93</f>
        <v>Fiorentina</v>
      </c>
      <c r="Q103" s="14"/>
      <c r="R103" s="12" t="s">
        <v>7</v>
      </c>
      <c r="S103" s="14"/>
      <c r="T103" s="12"/>
      <c r="U103" s="6" t="str">
        <f t="shared" si="57"/>
        <v/>
      </c>
      <c r="V103" s="6" t="str">
        <f t="shared" si="58"/>
        <v/>
      </c>
      <c r="X103" s="27" t="str">
        <f t="shared" ref="X103:X106" si="59">M93</f>
        <v>Fiorentina</v>
      </c>
      <c r="Y103" s="6" t="str">
        <f>U101</f>
        <v/>
      </c>
      <c r="Z103" s="6" t="str">
        <f>V103</f>
        <v/>
      </c>
      <c r="AA103" s="6" t="str">
        <f>V105</f>
        <v/>
      </c>
      <c r="AB103" s="6" t="str">
        <f>U108</f>
        <v/>
      </c>
      <c r="AC103" s="28">
        <f t="shared" ref="AC103:AC106" si="60">SUM(Y103:AB103)</f>
        <v>0</v>
      </c>
      <c r="AD103" s="6">
        <f>SUMIF(N100:N109,X103,Q100:Q109)+SUMIF(P100:P109,X103,S100:S109)</f>
        <v>0</v>
      </c>
      <c r="AE103" s="6">
        <f>SUMIF(N100:N109,X103,S100:S109)+SUMIF(P100:P109,X103,Q100:Q109)</f>
        <v>0</v>
      </c>
      <c r="AF103" s="6">
        <f>SUMPRODUCT((N100:N109=X103)*(U100:U109=3))+SUMPRODUCT((P100:P109=X103)*(V100:V109=3))</f>
        <v>0</v>
      </c>
      <c r="AG103" s="6">
        <f>SUMPRODUCT((N100:N109=X103)*(U100:U109=1))+SUMPRODUCT((P100:P109=X103)*(V100:V109=1))</f>
        <v>0</v>
      </c>
      <c r="AH103" s="6">
        <f>SUMPRODUCT((N100:N109=X103)*(U100:U109=0))+SUMPRODUCT((P100:P109=X103)*(V100:V109=0))</f>
        <v>0</v>
      </c>
      <c r="AI103" s="29">
        <f>RANK(AC103,AC102:AC106,0)</f>
        <v>1</v>
      </c>
      <c r="AJ103" s="6">
        <f t="shared" ref="AJ103:AJ106" si="61">AD103-AE103</f>
        <v>0</v>
      </c>
    </row>
    <row r="104" spans="2:36">
      <c r="B104" s="16" t="s">
        <v>429</v>
      </c>
      <c r="C104" s="11" t="str">
        <f>B94</f>
        <v>Bayern Munchen</v>
      </c>
      <c r="D104" s="12" t="s">
        <v>7</v>
      </c>
      <c r="E104" s="13" t="str">
        <f>B95</f>
        <v>Atletico Madrid</v>
      </c>
      <c r="F104" s="14">
        <v>1</v>
      </c>
      <c r="G104" s="12" t="s">
        <v>7</v>
      </c>
      <c r="H104" s="14">
        <v>1</v>
      </c>
      <c r="I104" s="12"/>
      <c r="J104" s="6">
        <f t="shared" si="55"/>
        <v>1</v>
      </c>
      <c r="K104" s="6">
        <f t="shared" si="56"/>
        <v>1</v>
      </c>
      <c r="M104" s="16" t="s">
        <v>444</v>
      </c>
      <c r="N104" s="11" t="str">
        <f>M94</f>
        <v>Atletico Madrid</v>
      </c>
      <c r="O104" s="12" t="s">
        <v>7</v>
      </c>
      <c r="P104" s="13" t="str">
        <f>M95</f>
        <v>Bayern Munchen</v>
      </c>
      <c r="Q104" s="14"/>
      <c r="R104" s="12" t="s">
        <v>7</v>
      </c>
      <c r="S104" s="14"/>
      <c r="T104" s="12"/>
      <c r="U104" s="6" t="str">
        <f t="shared" si="57"/>
        <v/>
      </c>
      <c r="V104" s="6" t="str">
        <f t="shared" si="58"/>
        <v/>
      </c>
      <c r="X104" s="27" t="str">
        <f t="shared" si="59"/>
        <v>Atletico Madrid</v>
      </c>
      <c r="Y104" s="6" t="str">
        <f>U102</f>
        <v/>
      </c>
      <c r="Z104" s="6" t="str">
        <f>U104</f>
        <v/>
      </c>
      <c r="AA104" s="6" t="str">
        <f>V106</f>
        <v/>
      </c>
      <c r="AB104" s="6" t="str">
        <f>V108</f>
        <v/>
      </c>
      <c r="AC104" s="28">
        <f t="shared" si="60"/>
        <v>0</v>
      </c>
      <c r="AD104" s="6">
        <f>SUMIF(N100:N109,X104,Q100:Q109)+SUMIF(P100:P109,X104,S100:S109)</f>
        <v>0</v>
      </c>
      <c r="AE104" s="6">
        <f>SUMIF(N100:N109,X104,S100:S109)+SUMIF(P100:P109,X104,Q100:Q109)</f>
        <v>0</v>
      </c>
      <c r="AF104" s="6">
        <f>SUMPRODUCT((N100:N109=X104)*(U100:U109=3))+SUMPRODUCT((P100:P109=X104)*(V100:V109=3))</f>
        <v>0</v>
      </c>
      <c r="AG104" s="6">
        <f>SUMPRODUCT((N100:N109=X104)*(U100:U109=1))+SUMPRODUCT((P100:P109=X104)*(V100:V109=1))</f>
        <v>0</v>
      </c>
      <c r="AH104" s="6">
        <f>SUMPRODUCT((N100:N109=X104)*(U100:U109=0))+SUMPRODUCT((P100:P109=X104)*(V100:V109=0))</f>
        <v>0</v>
      </c>
      <c r="AI104" s="29">
        <f>RANK(AC104,AC102:AC106,0)</f>
        <v>1</v>
      </c>
      <c r="AJ104" s="6">
        <f t="shared" si="61"/>
        <v>0</v>
      </c>
    </row>
    <row r="105" spans="2:36">
      <c r="B105" s="16" t="s">
        <v>430</v>
      </c>
      <c r="C105" s="11" t="str">
        <f>B92</f>
        <v>Everton</v>
      </c>
      <c r="D105" s="12" t="s">
        <v>7</v>
      </c>
      <c r="E105" s="13" t="str">
        <f>B93</f>
        <v>Fiorentina</v>
      </c>
      <c r="F105" s="14">
        <v>0</v>
      </c>
      <c r="G105" s="12" t="s">
        <v>7</v>
      </c>
      <c r="H105" s="14">
        <v>4</v>
      </c>
      <c r="I105" s="12"/>
      <c r="J105" s="6">
        <f t="shared" si="55"/>
        <v>0</v>
      </c>
      <c r="K105" s="6">
        <f t="shared" si="56"/>
        <v>3</v>
      </c>
      <c r="M105" s="16" t="s">
        <v>445</v>
      </c>
      <c r="N105" s="11" t="str">
        <f>M92</f>
        <v>Chelsea</v>
      </c>
      <c r="O105" s="12" t="s">
        <v>7</v>
      </c>
      <c r="P105" s="13" t="str">
        <f>M93</f>
        <v>Fiorentina</v>
      </c>
      <c r="Q105" s="14"/>
      <c r="R105" s="12" t="s">
        <v>7</v>
      </c>
      <c r="S105" s="14"/>
      <c r="T105" s="12"/>
      <c r="U105" s="6" t="str">
        <f t="shared" si="57"/>
        <v/>
      </c>
      <c r="V105" s="6" t="str">
        <f t="shared" si="58"/>
        <v/>
      </c>
      <c r="X105" s="27" t="str">
        <f t="shared" si="59"/>
        <v>Bayern Munchen</v>
      </c>
      <c r="Y105" s="6" t="str">
        <f>V101</f>
        <v/>
      </c>
      <c r="Z105" s="6" t="str">
        <f>V104</f>
        <v/>
      </c>
      <c r="AA105" s="6" t="str">
        <f>U107</f>
        <v/>
      </c>
      <c r="AB105" s="6" t="str">
        <f>U109</f>
        <v/>
      </c>
      <c r="AC105" s="28">
        <f t="shared" si="60"/>
        <v>0</v>
      </c>
      <c r="AD105" s="6">
        <f>SUMIF(N100:N109,X105,Q100:Q109)+SUMIF(P100:P109,X105,S100:S109)</f>
        <v>0</v>
      </c>
      <c r="AE105" s="6">
        <f>SUMIF(N100:N109,X105,S100:S109)+SUMIF(P100:P109,X105,Q100:Q109)</f>
        <v>0</v>
      </c>
      <c r="AF105" s="6">
        <f>SUMPRODUCT((N100:N109=X105)*(U100:U109=3))+SUMPRODUCT((P100:P109=X105)*(V100:V109=3))</f>
        <v>0</v>
      </c>
      <c r="AG105" s="6">
        <f>SUMPRODUCT((N100:N109=X105)*(U100:U109=1))+SUMPRODUCT((P100:P109=X105)*(V100:V109=1))</f>
        <v>0</v>
      </c>
      <c r="AH105" s="6">
        <f>SUMPRODUCT((N100:N109=X105)*(U100:U109=0))+SUMPRODUCT((P100:P109=X105)*(V100:V109=0))</f>
        <v>0</v>
      </c>
      <c r="AI105" s="29">
        <f>RANK(AC105,AC102:AC106,0)</f>
        <v>1</v>
      </c>
      <c r="AJ105" s="6">
        <f t="shared" si="61"/>
        <v>0</v>
      </c>
    </row>
    <row r="106" spans="2:36">
      <c r="B106" s="16" t="s">
        <v>431</v>
      </c>
      <c r="C106" s="11" t="str">
        <f>B96</f>
        <v>Lyon-OKVC</v>
      </c>
      <c r="D106" s="12" t="s">
        <v>7</v>
      </c>
      <c r="E106" s="13" t="str">
        <f>B94</f>
        <v>Bayern Munchen</v>
      </c>
      <c r="F106" s="14">
        <v>2</v>
      </c>
      <c r="G106" s="12" t="s">
        <v>7</v>
      </c>
      <c r="H106" s="14">
        <v>0</v>
      </c>
      <c r="I106" s="12"/>
      <c r="J106" s="6">
        <f>IF(F106="","",IF(F106&gt;H106,3,IF(F106=H106,1,0)))</f>
        <v>3</v>
      </c>
      <c r="K106" s="6">
        <f>IF(H106="","",IF(H106&gt;F106,3,IF(H106=F106,1,0)))</f>
        <v>0</v>
      </c>
      <c r="M106" s="16" t="s">
        <v>429</v>
      </c>
      <c r="N106" s="11" t="str">
        <f>M96</f>
        <v>Everton</v>
      </c>
      <c r="O106" s="12" t="s">
        <v>7</v>
      </c>
      <c r="P106" s="13" t="str">
        <f>M94</f>
        <v>Atletico Madrid</v>
      </c>
      <c r="Q106" s="14"/>
      <c r="R106" s="12" t="s">
        <v>7</v>
      </c>
      <c r="S106" s="14"/>
      <c r="T106" s="12"/>
      <c r="U106" s="6" t="str">
        <f>IF(Q106="","",IF(Q106&gt;S106,3,IF(Q106=S106,1,0)))</f>
        <v/>
      </c>
      <c r="V106" s="6" t="str">
        <f>IF(S106="","",IF(S106&gt;Q106,3,IF(S106=Q106,1,0)))</f>
        <v/>
      </c>
      <c r="X106" s="27" t="str">
        <f t="shared" si="59"/>
        <v>Everton</v>
      </c>
      <c r="Y106" s="6" t="str">
        <f>V100</f>
        <v/>
      </c>
      <c r="Z106" s="6" t="str">
        <f>U103</f>
        <v/>
      </c>
      <c r="AA106" s="6" t="str">
        <f>U106</f>
        <v/>
      </c>
      <c r="AB106" s="6" t="str">
        <f>V109</f>
        <v/>
      </c>
      <c r="AC106" s="28">
        <f t="shared" si="60"/>
        <v>0</v>
      </c>
      <c r="AD106" s="6">
        <f>SUMIF(N100:N109,X106,Q100:Q109)+SUMIF(P100:P109,X106,S100:S109)</f>
        <v>0</v>
      </c>
      <c r="AE106" s="6">
        <f>SUMIF(N100:N109,X106,S100:S109)+SUMIF(P100:P109,X106,Q100:Q109)</f>
        <v>0</v>
      </c>
      <c r="AF106" s="6">
        <f>SUMPRODUCT((N100:N109=X106)*(U100:U109=3))+SUMPRODUCT((P100:P109=X106)*(V100:V109=3))</f>
        <v>0</v>
      </c>
      <c r="AG106" s="6">
        <f>SUMPRODUCT((N100:N109=X106)*(U100:U109=1))+SUMPRODUCT((P100:P109=X106)*(V100:V109=1))</f>
        <v>0</v>
      </c>
      <c r="AH106" s="6">
        <f>SUMPRODUCT((N100:N109=X106)*(U100:U109=0))+SUMPRODUCT((P100:P109=X106)*(V100:V109=0))</f>
        <v>0</v>
      </c>
      <c r="AI106" s="29">
        <f>RANK(AC106,AC102:AC106,0)</f>
        <v>1</v>
      </c>
      <c r="AJ106" s="6">
        <f t="shared" si="61"/>
        <v>0</v>
      </c>
    </row>
    <row r="107" spans="2:36">
      <c r="B107" s="16" t="s">
        <v>432</v>
      </c>
      <c r="C107" s="11" t="str">
        <f>B95</f>
        <v>Atletico Madrid</v>
      </c>
      <c r="D107" s="12" t="s">
        <v>7</v>
      </c>
      <c r="E107" s="13" t="str">
        <f>B92</f>
        <v>Everton</v>
      </c>
      <c r="F107" s="14">
        <v>0</v>
      </c>
      <c r="G107" s="12" t="s">
        <v>7</v>
      </c>
      <c r="H107" s="14">
        <v>0</v>
      </c>
      <c r="I107" s="12"/>
      <c r="J107" s="6">
        <f t="shared" ref="J107:J109" si="62">IF(F107="","",IF(F107&gt;H107,3,IF(F107=H107,1,0)))</f>
        <v>1</v>
      </c>
      <c r="K107" s="6">
        <f t="shared" ref="K107:K109" si="63">IF(H107="","",IF(H107&gt;F107,3,IF(H107=F107,1,0)))</f>
        <v>1</v>
      </c>
      <c r="M107" s="16" t="s">
        <v>430</v>
      </c>
      <c r="N107" s="11" t="str">
        <f>M95</f>
        <v>Bayern Munchen</v>
      </c>
      <c r="O107" s="12" t="s">
        <v>7</v>
      </c>
      <c r="P107" s="13" t="str">
        <f>M92</f>
        <v>Chelsea</v>
      </c>
      <c r="Q107" s="14"/>
      <c r="R107" s="12" t="s">
        <v>7</v>
      </c>
      <c r="S107" s="14"/>
      <c r="T107" s="12"/>
      <c r="U107" s="6" t="str">
        <f t="shared" ref="U107:U109" si="64">IF(Q107="","",IF(Q107&gt;S107,3,IF(Q107=S107,1,0)))</f>
        <v/>
      </c>
      <c r="V107" s="6" t="str">
        <f t="shared" ref="V107:V109" si="65">IF(S107="","",IF(S107&gt;Q107,3,IF(S107=Q107,1,0)))</f>
        <v/>
      </c>
    </row>
    <row r="108" spans="2:36">
      <c r="B108" s="16" t="s">
        <v>433</v>
      </c>
      <c r="C108" s="11" t="str">
        <f>B93</f>
        <v>Fiorentina</v>
      </c>
      <c r="D108" s="12" t="s">
        <v>7</v>
      </c>
      <c r="E108" s="13" t="str">
        <f>B94</f>
        <v>Bayern Munchen</v>
      </c>
      <c r="F108" s="14">
        <v>2</v>
      </c>
      <c r="G108" s="12" t="s">
        <v>7</v>
      </c>
      <c r="H108" s="14">
        <v>0</v>
      </c>
      <c r="I108" s="12"/>
      <c r="J108" s="6">
        <f t="shared" si="62"/>
        <v>3</v>
      </c>
      <c r="K108" s="6">
        <f t="shared" si="63"/>
        <v>0</v>
      </c>
      <c r="M108" s="16" t="s">
        <v>431</v>
      </c>
      <c r="N108" s="11" t="str">
        <f>M93</f>
        <v>Fiorentina</v>
      </c>
      <c r="O108" s="12" t="s">
        <v>7</v>
      </c>
      <c r="P108" s="13" t="str">
        <f>M94</f>
        <v>Atletico Madrid</v>
      </c>
      <c r="Q108" s="14"/>
      <c r="R108" s="12" t="s">
        <v>7</v>
      </c>
      <c r="S108" s="14"/>
      <c r="T108" s="12"/>
      <c r="U108" s="6" t="str">
        <f t="shared" si="64"/>
        <v/>
      </c>
      <c r="V108" s="6" t="str">
        <f t="shared" si="65"/>
        <v/>
      </c>
    </row>
    <row r="109" spans="2:36">
      <c r="B109" s="16" t="s">
        <v>434</v>
      </c>
      <c r="C109" s="11" t="str">
        <f>B95</f>
        <v>Atletico Madrid</v>
      </c>
      <c r="D109" s="12" t="s">
        <v>7</v>
      </c>
      <c r="E109" s="13" t="str">
        <f>B96</f>
        <v>Lyon-OKVC</v>
      </c>
      <c r="F109" s="14">
        <v>0</v>
      </c>
      <c r="G109" s="12" t="s">
        <v>7</v>
      </c>
      <c r="H109" s="14">
        <v>5</v>
      </c>
      <c r="I109" s="12"/>
      <c r="J109" s="6">
        <f t="shared" si="62"/>
        <v>0</v>
      </c>
      <c r="K109" s="6">
        <f t="shared" si="63"/>
        <v>3</v>
      </c>
      <c r="M109" s="16" t="s">
        <v>432</v>
      </c>
      <c r="N109" s="11" t="str">
        <f>M95</f>
        <v>Bayern Munchen</v>
      </c>
      <c r="O109" s="12" t="s">
        <v>7</v>
      </c>
      <c r="P109" s="13" t="str">
        <f>M96</f>
        <v>Everton</v>
      </c>
      <c r="Q109" s="14"/>
      <c r="R109" s="12" t="s">
        <v>7</v>
      </c>
      <c r="S109" s="14"/>
      <c r="T109" s="12"/>
      <c r="U109" s="6" t="str">
        <f t="shared" si="64"/>
        <v/>
      </c>
      <c r="V109" s="6" t="str">
        <f t="shared" si="65"/>
        <v/>
      </c>
    </row>
    <row r="110" spans="2:36">
      <c r="D110" s="47"/>
      <c r="O110" s="47"/>
    </row>
  </sheetData>
  <mergeCells count="22">
    <mergeCell ref="F77:H77"/>
    <mergeCell ref="J77:K77"/>
    <mergeCell ref="Q77:S77"/>
    <mergeCell ref="U77:V77"/>
    <mergeCell ref="F99:H99"/>
    <mergeCell ref="J99:K99"/>
    <mergeCell ref="Q99:S99"/>
    <mergeCell ref="U99:V99"/>
    <mergeCell ref="F55:H55"/>
    <mergeCell ref="J55:K55"/>
    <mergeCell ref="Q55:S55"/>
    <mergeCell ref="U55:V55"/>
    <mergeCell ref="U11:V11"/>
    <mergeCell ref="F33:H33"/>
    <mergeCell ref="J33:K33"/>
    <mergeCell ref="Q33:S33"/>
    <mergeCell ref="U33:V33"/>
    <mergeCell ref="C1:E1"/>
    <mergeCell ref="N1:P1"/>
    <mergeCell ref="F11:H11"/>
    <mergeCell ref="J11:K11"/>
    <mergeCell ref="Q11:S11"/>
  </mergeCells>
  <pageMargins left="0.70866141732283472" right="0.70866141732283472" top="0.74803149606299213" bottom="0.74803149606299213" header="0.31496062992125984" footer="0.31496062992125984"/>
  <pageSetup paperSize="8" scale="3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AK106"/>
  <sheetViews>
    <sheetView topLeftCell="D1" zoomScale="80" zoomScaleNormal="80" workbookViewId="0">
      <selection activeCell="AD38" sqref="AD38"/>
    </sheetView>
  </sheetViews>
  <sheetFormatPr defaultColWidth="9.140625" defaultRowHeight="15"/>
  <cols>
    <col min="1" max="1" width="2" style="1" bestFit="1" customWidth="1"/>
    <col min="2" max="2" width="17.85546875" style="1" bestFit="1" customWidth="1"/>
    <col min="3" max="3" width="20.28515625" style="1" bestFit="1" customWidth="1"/>
    <col min="4" max="4" width="1.5703125" style="40" bestFit="1" customWidth="1"/>
    <col min="5" max="5" width="20.28515625" style="1" bestFit="1" customWidth="1"/>
    <col min="6" max="6" width="3.28515625" style="1" customWidth="1"/>
    <col min="7" max="7" width="1.5703125" style="1" bestFit="1" customWidth="1"/>
    <col min="8" max="8" width="3.5703125" style="1" customWidth="1"/>
    <col min="9" max="9" width="3.42578125" style="1" customWidth="1"/>
    <col min="10" max="11" width="5.140625" style="1" customWidth="1"/>
    <col min="12" max="12" width="9.140625" style="1"/>
    <col min="13" max="13" width="17.85546875" style="1" bestFit="1" customWidth="1"/>
    <col min="14" max="14" width="20.28515625" style="1" bestFit="1" customWidth="1"/>
    <col min="15" max="15" width="1.5703125" style="40" bestFit="1" customWidth="1"/>
    <col min="16" max="16" width="20.28515625" style="1" bestFit="1" customWidth="1"/>
    <col min="17" max="17" width="4.85546875" style="1" customWidth="1"/>
    <col min="18" max="18" width="1.5703125" style="1" bestFit="1" customWidth="1"/>
    <col min="19" max="19" width="4.5703125" style="1" customWidth="1"/>
    <col min="20" max="22" width="4.28515625" style="1" customWidth="1"/>
    <col min="23" max="23" width="9.140625" style="1"/>
    <col min="24" max="24" width="17.85546875" style="1" bestFit="1" customWidth="1"/>
    <col min="25" max="28" width="3.5703125" style="1" hidden="1" customWidth="1"/>
    <col min="29" max="29" width="7.140625" style="1" bestFit="1" customWidth="1"/>
    <col min="30" max="30" width="5.5703125" style="1" bestFit="1" customWidth="1"/>
    <col min="31" max="31" width="6.5703125" style="1" bestFit="1" customWidth="1"/>
    <col min="32" max="32" width="6" style="1" bestFit="1" customWidth="1"/>
    <col min="33" max="33" width="5.5703125" style="1" bestFit="1" customWidth="1"/>
    <col min="34" max="34" width="7.28515625" style="1" bestFit="1" customWidth="1"/>
    <col min="35" max="35" width="7" style="1" bestFit="1" customWidth="1"/>
    <col min="36" max="36" width="9.5703125" style="1" bestFit="1" customWidth="1"/>
    <col min="37" max="16384" width="9.140625" style="1"/>
  </cols>
  <sheetData>
    <row r="1" spans="1:37" s="8" customFormat="1">
      <c r="B1" s="22"/>
      <c r="C1" s="247" t="s">
        <v>0</v>
      </c>
      <c r="D1" s="248"/>
      <c r="E1" s="248"/>
      <c r="F1" s="22"/>
      <c r="G1" s="22"/>
      <c r="H1" s="22"/>
      <c r="M1" s="22"/>
      <c r="N1" s="247" t="s">
        <v>1</v>
      </c>
      <c r="O1" s="248"/>
      <c r="P1" s="248"/>
      <c r="Q1" s="22"/>
      <c r="R1" s="22"/>
      <c r="S1" s="22"/>
      <c r="T1" s="22"/>
      <c r="U1" s="22"/>
      <c r="V1" s="22"/>
      <c r="X1" s="35" t="s">
        <v>88</v>
      </c>
      <c r="AB1" s="35"/>
    </row>
    <row r="2" spans="1:37">
      <c r="B2" s="2" t="s">
        <v>123</v>
      </c>
      <c r="M2" s="2" t="s">
        <v>124</v>
      </c>
    </row>
    <row r="3" spans="1:37">
      <c r="X3" s="37" t="str">
        <f>B2</f>
        <v>Poule MB-A</v>
      </c>
      <c r="Y3" s="36" t="s">
        <v>79</v>
      </c>
      <c r="Z3" s="36" t="s">
        <v>80</v>
      </c>
      <c r="AA3" s="36" t="s">
        <v>81</v>
      </c>
      <c r="AB3" s="36" t="s">
        <v>87</v>
      </c>
      <c r="AC3" s="36" t="s">
        <v>4</v>
      </c>
      <c r="AD3" s="36" t="s">
        <v>82</v>
      </c>
      <c r="AE3" s="36" t="s">
        <v>83</v>
      </c>
      <c r="AF3" s="36" t="s">
        <v>84</v>
      </c>
      <c r="AG3" s="36" t="s">
        <v>85</v>
      </c>
      <c r="AH3" s="36" t="s">
        <v>86</v>
      </c>
      <c r="AI3" s="36" t="s">
        <v>5</v>
      </c>
      <c r="AJ3" s="36" t="s">
        <v>127</v>
      </c>
    </row>
    <row r="4" spans="1:37">
      <c r="A4" s="1">
        <v>1</v>
      </c>
      <c r="B4" s="41" t="s">
        <v>114</v>
      </c>
      <c r="C4" s="5" t="str">
        <f>VLOOKUP(B4,'Teams + teamnaam'!$AA$2:$AD$53,3,FALSE)</f>
        <v>SV Marum</v>
      </c>
      <c r="M4" s="42" t="s">
        <v>114</v>
      </c>
      <c r="N4" s="5" t="str">
        <f>VLOOKUP(M4,'Teams + teamnaam'!$AA$2:$AD$53,3,FALSE)</f>
        <v>SV Marum</v>
      </c>
      <c r="X4" s="27" t="str">
        <f>B4</f>
        <v>Sevilla</v>
      </c>
      <c r="Y4" s="6">
        <f>J12</f>
        <v>3</v>
      </c>
      <c r="Z4" s="6">
        <f>K14</f>
        <v>0</v>
      </c>
      <c r="AA4" s="6">
        <f>J17</f>
        <v>3</v>
      </c>
      <c r="AB4" s="6">
        <f>K19</f>
        <v>3</v>
      </c>
      <c r="AC4" s="28">
        <f>SUM(Y4:AB4)</f>
        <v>9</v>
      </c>
      <c r="AD4" s="6">
        <f>SUMIF(C12:C21,X4,F12:F21)+SUMIF(E12:E21,X4,H12:H21)</f>
        <v>10</v>
      </c>
      <c r="AE4" s="6">
        <f>SUMIF(C12:C21,X4,H12:H21)+SUMIF(E12:E21,X4,F12:F21)</f>
        <v>3</v>
      </c>
      <c r="AF4" s="6">
        <f>SUMPRODUCT((C12:C21=X4)*(J12:J21=3))+SUMPRODUCT((E12:E21=X4)*(K12:K21=3))</f>
        <v>3</v>
      </c>
      <c r="AG4" s="6">
        <f>SUMPRODUCT((C12:C21=X4)*(J12:J21=1))+SUMPRODUCT((E12:E21=X4)*(K12:K21=1))</f>
        <v>0</v>
      </c>
      <c r="AH4" s="6">
        <f>SUMPRODUCT((C12:C21=X4)*(J12:J21=0))+SUMPRODUCT((E12:E21=X4)*(K12:K21=0))</f>
        <v>1</v>
      </c>
      <c r="AI4" s="29">
        <f>RANK(AC4,AC4:AC8,0)</f>
        <v>1</v>
      </c>
      <c r="AJ4" s="6">
        <f>AD4-AE4</f>
        <v>7</v>
      </c>
      <c r="AK4" s="161">
        <v>1</v>
      </c>
    </row>
    <row r="5" spans="1:37">
      <c r="A5" s="1">
        <v>2</v>
      </c>
      <c r="B5" s="41" t="s">
        <v>102</v>
      </c>
      <c r="C5" s="5" t="str">
        <f>VLOOKUP(B5,'Teams + teamnaam'!$AA$2:$AD$53,3,FALSE)</f>
        <v>VV Niekerk</v>
      </c>
      <c r="M5" s="42" t="s">
        <v>119</v>
      </c>
      <c r="N5" s="5" t="s">
        <v>610</v>
      </c>
      <c r="X5" s="27" t="str">
        <f t="shared" ref="X5:X8" si="0">B5</f>
        <v>PSV</v>
      </c>
      <c r="Y5" s="6">
        <f>J13</f>
        <v>3</v>
      </c>
      <c r="Z5" s="6">
        <f>K15</f>
        <v>0</v>
      </c>
      <c r="AA5" s="6">
        <f>K17</f>
        <v>0</v>
      </c>
      <c r="AB5" s="6">
        <f>J20</f>
        <v>1</v>
      </c>
      <c r="AC5" s="28">
        <f t="shared" ref="AC5:AC8" si="1">SUM(Y5:AB5)</f>
        <v>4</v>
      </c>
      <c r="AD5" s="6">
        <f>SUMIF(C12:C21,X5,F12:F21)+SUMIF(E12:E21,X5,H12:H21)</f>
        <v>2</v>
      </c>
      <c r="AE5" s="6">
        <f>SUMIF(C12:C21,X5,H12:H21)+SUMIF(E12:E21,X5,F12:F21)</f>
        <v>6</v>
      </c>
      <c r="AF5" s="6">
        <f>SUMPRODUCT((C12:C21=X5)*(J12:J21=3))+SUMPRODUCT((E12:E21=X5)*(K12:K21=3))</f>
        <v>1</v>
      </c>
      <c r="AG5" s="6">
        <f>SUMPRODUCT((C12:C21=X5)*(J12:J21=1))+SUMPRODUCT((E12:E21=X5)*(K12:K21=1))</f>
        <v>1</v>
      </c>
      <c r="AH5" s="6">
        <f>SUMPRODUCT((C12:C21=X5)*(J12:J21=0))+SUMPRODUCT((E12:E21=X5)*(K12:K21=0))</f>
        <v>2</v>
      </c>
      <c r="AI5" s="29">
        <f>RANK(AC5,AC4:AC8,0)</f>
        <v>4</v>
      </c>
      <c r="AJ5" s="6">
        <f t="shared" ref="AJ5:AJ8" si="2">AD5-AE5</f>
        <v>-4</v>
      </c>
      <c r="AK5" s="161">
        <v>5</v>
      </c>
    </row>
    <row r="6" spans="1:37">
      <c r="A6" s="1">
        <v>3</v>
      </c>
      <c r="B6" s="41" t="s">
        <v>147</v>
      </c>
      <c r="C6" s="5" t="str">
        <f>VLOOKUP(B6,'Teams + teamnaam'!$AA$2:$AD$53,3,FALSE)</f>
        <v>Grootegast</v>
      </c>
      <c r="M6" s="42" t="s">
        <v>147</v>
      </c>
      <c r="N6" s="5" t="str">
        <f>VLOOKUP(M6,'Teams + teamnaam'!$AA$2:$AD$53,3,FALSE)</f>
        <v>Grootegast</v>
      </c>
      <c r="X6" s="27" t="str">
        <f t="shared" si="0"/>
        <v>Hoffenheim</v>
      </c>
      <c r="Y6" s="6">
        <f>J14</f>
        <v>3</v>
      </c>
      <c r="Z6" s="6">
        <f>J16</f>
        <v>1</v>
      </c>
      <c r="AA6" s="6">
        <f>K18</f>
        <v>0</v>
      </c>
      <c r="AB6" s="6">
        <f>K20</f>
        <v>1</v>
      </c>
      <c r="AC6" s="28">
        <f t="shared" si="1"/>
        <v>5</v>
      </c>
      <c r="AD6" s="6">
        <f>SUMIF(C12:C21,X6,F12:F21)+SUMIF(E12:E21,X6,H12:H21)</f>
        <v>4</v>
      </c>
      <c r="AE6" s="6">
        <f>SUMIF(C12:C21,X6,H12:H21)+SUMIF(E12:E21,X6,F12:F21)</f>
        <v>2</v>
      </c>
      <c r="AF6" s="6">
        <f>SUMPRODUCT((C12:C21=X6)*(J12:J21=3))+SUMPRODUCT((E12:E21=X6)*(K12:K21=3))</f>
        <v>1</v>
      </c>
      <c r="AG6" s="6">
        <f>SUMPRODUCT((C12:C21=X6)*(J12:J21=1))+SUMPRODUCT((E12:E21=X6)*(K12:K21=1))</f>
        <v>2</v>
      </c>
      <c r="AH6" s="6">
        <f>SUMPRODUCT((C12:C21=X6)*(J12:J21=0))+SUMPRODUCT((E12:E21=X6)*(K12:K21=0))</f>
        <v>1</v>
      </c>
      <c r="AI6" s="29">
        <f>RANK(AC6,AC4:AC8,0)</f>
        <v>3</v>
      </c>
      <c r="AJ6" s="6">
        <f t="shared" si="2"/>
        <v>2</v>
      </c>
      <c r="AK6" s="161">
        <v>3</v>
      </c>
    </row>
    <row r="7" spans="1:37">
      <c r="A7" s="1">
        <v>4</v>
      </c>
      <c r="B7" s="41" t="s">
        <v>103</v>
      </c>
      <c r="C7" s="5" t="str">
        <f>VLOOKUP(B7,'Teams + teamnaam'!$AA$2:$AD$53,3,FALSE)</f>
        <v>VV Grijpskerk</v>
      </c>
      <c r="M7" s="42" t="s">
        <v>645</v>
      </c>
      <c r="N7" s="5" t="s">
        <v>140</v>
      </c>
      <c r="X7" s="27" t="str">
        <f t="shared" si="0"/>
        <v>Juventus</v>
      </c>
      <c r="Y7" s="6">
        <f>K13</f>
        <v>0</v>
      </c>
      <c r="Z7" s="6">
        <f>K16</f>
        <v>1</v>
      </c>
      <c r="AA7" s="6">
        <f>J19</f>
        <v>0</v>
      </c>
      <c r="AB7" s="6">
        <f>J21</f>
        <v>3</v>
      </c>
      <c r="AC7" s="28">
        <f t="shared" si="1"/>
        <v>4</v>
      </c>
      <c r="AD7" s="6">
        <f>SUMIF(C12:C21,X7,F12:F21)+SUMIF(E12:E21,X7,H12:H21)</f>
        <v>1</v>
      </c>
      <c r="AE7" s="6">
        <f>SUMIF(C12:C21,X7,H12:H21)+SUMIF(E12:E21,X7,F12:F21)</f>
        <v>3</v>
      </c>
      <c r="AF7" s="6">
        <f>SUMPRODUCT((C12:C21=X7)*(J12:J21=3))+SUMPRODUCT((E12:E21=X7)*(K12:K21=3))</f>
        <v>1</v>
      </c>
      <c r="AG7" s="6">
        <f>SUMPRODUCT((C12:C21=X7)*(J12:J21=1))+SUMPRODUCT((E12:E21=X7)*(K12:K21=1))</f>
        <v>1</v>
      </c>
      <c r="AH7" s="6">
        <f>SUMPRODUCT((C12:C21=X7)*(J12:J21=0))+SUMPRODUCT((E12:E21=X7)*(K12:K21=0))</f>
        <v>2</v>
      </c>
      <c r="AI7" s="29">
        <f>RANK(AC7,AC4:AC8,0)</f>
        <v>4</v>
      </c>
      <c r="AJ7" s="6">
        <f t="shared" si="2"/>
        <v>-2</v>
      </c>
      <c r="AK7" s="161">
        <v>4</v>
      </c>
    </row>
    <row r="8" spans="1:37">
      <c r="A8" s="1">
        <v>5</v>
      </c>
      <c r="B8" s="41" t="s">
        <v>119</v>
      </c>
      <c r="C8" s="5" t="s">
        <v>610</v>
      </c>
      <c r="D8" s="159"/>
      <c r="M8" s="42" t="s">
        <v>638</v>
      </c>
      <c r="N8" s="5" t="s">
        <v>139</v>
      </c>
      <c r="O8" s="159"/>
      <c r="X8" s="27" t="str">
        <f t="shared" si="0"/>
        <v>PSG</v>
      </c>
      <c r="Y8" s="6">
        <f>K12</f>
        <v>0</v>
      </c>
      <c r="Z8" s="6">
        <f>J15</f>
        <v>3</v>
      </c>
      <c r="AA8" s="6">
        <f>J18</f>
        <v>3</v>
      </c>
      <c r="AB8" s="6">
        <f>K21</f>
        <v>0</v>
      </c>
      <c r="AC8" s="28">
        <f t="shared" si="1"/>
        <v>6</v>
      </c>
      <c r="AD8" s="6">
        <f>SUMIF(C12:C21,X8,F12:F21)+SUMIF(E12:E21,X8,H12:H21)</f>
        <v>3</v>
      </c>
      <c r="AE8" s="6">
        <f>SUMIF(C12:C21,X8,H12:H21)+SUMIF(E12:E21,X8,F12:F21)</f>
        <v>6</v>
      </c>
      <c r="AF8" s="6">
        <f>SUMPRODUCT((C12:C21=X8)*(J12:J21=3))+SUMPRODUCT((E12:E21=X8)*(K12:K21=3))</f>
        <v>2</v>
      </c>
      <c r="AG8" s="6">
        <f>SUMPRODUCT((C12:C21=X8)*(J12:J21=1))+SUMPRODUCT((E12:E21=X8)*(K12:K21=1))</f>
        <v>0</v>
      </c>
      <c r="AH8" s="6">
        <f>SUMPRODUCT((C12:C21=X8)*(J12:J21=0))+SUMPRODUCT((E12:E21=X8)*(K12:K21=0))</f>
        <v>2</v>
      </c>
      <c r="AI8" s="29">
        <f>RANK(AC8,AC4:AC8,0)</f>
        <v>2</v>
      </c>
      <c r="AJ8" s="6">
        <f t="shared" si="2"/>
        <v>-3</v>
      </c>
      <c r="AK8" s="161">
        <v>2</v>
      </c>
    </row>
    <row r="9" spans="1:37">
      <c r="B9" s="4"/>
      <c r="C9" s="5"/>
      <c r="M9" s="4"/>
      <c r="N9" s="5"/>
      <c r="X9"/>
      <c r="Y9" s="39"/>
      <c r="Z9" s="39"/>
      <c r="AA9" s="39"/>
      <c r="AB9" s="32"/>
      <c r="AC9" s="39"/>
      <c r="AD9" s="39"/>
      <c r="AE9" s="39"/>
      <c r="AF9" s="39"/>
      <c r="AG9" s="30"/>
    </row>
    <row r="10" spans="1:37">
      <c r="B10" s="2" t="s">
        <v>452</v>
      </c>
      <c r="D10" s="112"/>
      <c r="M10" s="64" t="s">
        <v>404</v>
      </c>
      <c r="X10"/>
      <c r="Y10" s="39"/>
      <c r="Z10" s="39"/>
      <c r="AA10" s="39"/>
      <c r="AB10" s="32"/>
      <c r="AC10" s="39"/>
      <c r="AD10" s="39"/>
      <c r="AE10" s="39"/>
      <c r="AF10" s="39"/>
      <c r="AG10"/>
    </row>
    <row r="11" spans="1:37">
      <c r="B11" s="8"/>
      <c r="C11" s="8"/>
      <c r="D11" s="158"/>
      <c r="E11" s="8"/>
      <c r="F11" s="249" t="s">
        <v>5</v>
      </c>
      <c r="G11" s="171"/>
      <c r="H11" s="171"/>
      <c r="I11" s="8"/>
      <c r="J11" s="250" t="s">
        <v>4</v>
      </c>
      <c r="K11" s="249"/>
      <c r="M11" s="8"/>
      <c r="N11" s="8"/>
      <c r="O11" s="38"/>
      <c r="P11" s="8"/>
      <c r="Q11" s="249" t="s">
        <v>5</v>
      </c>
      <c r="R11" s="171"/>
      <c r="S11" s="171"/>
      <c r="T11" s="8"/>
      <c r="U11" s="250" t="s">
        <v>4</v>
      </c>
      <c r="V11" s="249"/>
      <c r="X11" s="35" t="s">
        <v>88</v>
      </c>
      <c r="Y11" s="39"/>
      <c r="Z11" s="39"/>
      <c r="AA11" s="39"/>
      <c r="AB11" s="32"/>
      <c r="AC11" s="39"/>
      <c r="AD11" s="39"/>
      <c r="AE11" s="39"/>
      <c r="AF11" s="39"/>
      <c r="AG11"/>
    </row>
    <row r="12" spans="1:37">
      <c r="B12" s="16" t="s">
        <v>6</v>
      </c>
      <c r="C12" s="11" t="str">
        <f>B4</f>
        <v>Sevilla</v>
      </c>
      <c r="D12" s="12" t="s">
        <v>7</v>
      </c>
      <c r="E12" s="13" t="str">
        <f>B8</f>
        <v>PSG</v>
      </c>
      <c r="F12" s="14">
        <v>5</v>
      </c>
      <c r="G12" s="12" t="s">
        <v>7</v>
      </c>
      <c r="H12" s="14">
        <v>0</v>
      </c>
      <c r="I12" s="12"/>
      <c r="J12" s="6">
        <f>IF(F12="","",IF(F12&gt;H12,3,IF(F12=H12,1,0)))</f>
        <v>3</v>
      </c>
      <c r="K12" s="6">
        <f>IF(H12="","",IF(H12&gt;F12,3,IF(H12=F12,1,0)))</f>
        <v>0</v>
      </c>
      <c r="M12" s="10" t="s">
        <v>18</v>
      </c>
      <c r="N12" s="11" t="str">
        <f>M4</f>
        <v>Sevilla</v>
      </c>
      <c r="O12" s="12" t="s">
        <v>7</v>
      </c>
      <c r="P12" s="13" t="str">
        <f>M8</f>
        <v>Espagnol</v>
      </c>
      <c r="Q12" s="14"/>
      <c r="R12" s="12" t="s">
        <v>7</v>
      </c>
      <c r="S12" s="14"/>
      <c r="T12" s="12"/>
      <c r="U12" s="6" t="str">
        <f>IF(Q12="","",IF(Q12&gt;S12,3,IF(Q12=S12,1,0)))</f>
        <v/>
      </c>
      <c r="V12" s="6" t="str">
        <f>IF(S12="","",IF(S12&gt;Q12,3,IF(S12=Q12,1,0)))</f>
        <v/>
      </c>
      <c r="X12"/>
      <c r="Y12" s="39"/>
      <c r="Z12" s="39"/>
      <c r="AA12" s="39"/>
      <c r="AB12" s="34"/>
      <c r="AC12" s="39"/>
      <c r="AD12" s="39"/>
      <c r="AE12" s="39"/>
      <c r="AF12" s="39"/>
      <c r="AG12"/>
      <c r="AH12" s="15"/>
    </row>
    <row r="13" spans="1:37">
      <c r="B13" s="16" t="s">
        <v>9</v>
      </c>
      <c r="C13" s="11" t="str">
        <f>B5</f>
        <v>PSV</v>
      </c>
      <c r="D13" s="12" t="s">
        <v>7</v>
      </c>
      <c r="E13" s="13" t="str">
        <f>B7</f>
        <v>Juventus</v>
      </c>
      <c r="F13" s="14">
        <v>1</v>
      </c>
      <c r="G13" s="12" t="s">
        <v>7</v>
      </c>
      <c r="H13" s="14">
        <v>0</v>
      </c>
      <c r="I13" s="12"/>
      <c r="J13" s="6">
        <f t="shared" ref="J13:J17" si="3">IF(F13="","",IF(F13&gt;H13,3,IF(F13=H13,1,0)))</f>
        <v>3</v>
      </c>
      <c r="K13" s="6">
        <f t="shared" ref="K13:K17" si="4">IF(H13="","",IF(H13&gt;F13,3,IF(H13=F13,1,0)))</f>
        <v>0</v>
      </c>
      <c r="M13" s="16" t="s">
        <v>40</v>
      </c>
      <c r="N13" s="11" t="str">
        <f>M5</f>
        <v>PSG</v>
      </c>
      <c r="O13" s="12" t="s">
        <v>7</v>
      </c>
      <c r="P13" s="13" t="str">
        <f>M7</f>
        <v>Juvestus</v>
      </c>
      <c r="Q13" s="14"/>
      <c r="R13" s="12" t="s">
        <v>7</v>
      </c>
      <c r="S13" s="14"/>
      <c r="T13" s="12"/>
      <c r="U13" s="6" t="str">
        <f t="shared" ref="U13:U17" si="5">IF(Q13="","",IF(Q13&gt;S13,3,IF(Q13=S13,1,0)))</f>
        <v/>
      </c>
      <c r="V13" s="6" t="str">
        <f t="shared" ref="V13:V17" si="6">IF(S13="","",IF(S13&gt;Q13,3,IF(S13=Q13,1,0)))</f>
        <v/>
      </c>
      <c r="X13" s="37" t="str">
        <f>M2</f>
        <v>Poule MB-AA</v>
      </c>
      <c r="Y13" s="36" t="s">
        <v>79</v>
      </c>
      <c r="Z13" s="36" t="s">
        <v>80</v>
      </c>
      <c r="AA13" s="36" t="s">
        <v>81</v>
      </c>
      <c r="AB13" s="36" t="s">
        <v>87</v>
      </c>
      <c r="AC13" s="36" t="s">
        <v>4</v>
      </c>
      <c r="AD13" s="36" t="s">
        <v>82</v>
      </c>
      <c r="AE13" s="36" t="s">
        <v>83</v>
      </c>
      <c r="AF13" s="36" t="s">
        <v>84</v>
      </c>
      <c r="AG13" s="36" t="s">
        <v>85</v>
      </c>
      <c r="AH13" s="36" t="s">
        <v>86</v>
      </c>
      <c r="AI13" s="36" t="s">
        <v>5</v>
      </c>
      <c r="AJ13" s="36" t="s">
        <v>127</v>
      </c>
    </row>
    <row r="14" spans="1:37">
      <c r="B14" s="16" t="s">
        <v>11</v>
      </c>
      <c r="C14" s="11" t="str">
        <f>B6</f>
        <v>Hoffenheim</v>
      </c>
      <c r="D14" s="12" t="s">
        <v>7</v>
      </c>
      <c r="E14" s="13" t="str">
        <f>B4</f>
        <v>Sevilla</v>
      </c>
      <c r="F14" s="14">
        <v>3</v>
      </c>
      <c r="G14" s="17" t="s">
        <v>7</v>
      </c>
      <c r="H14" s="14">
        <v>0</v>
      </c>
      <c r="I14" s="12"/>
      <c r="J14" s="6">
        <f t="shared" si="3"/>
        <v>3</v>
      </c>
      <c r="K14" s="6">
        <f t="shared" si="4"/>
        <v>0</v>
      </c>
      <c r="M14" s="16" t="s">
        <v>41</v>
      </c>
      <c r="N14" s="11" t="str">
        <f>M6</f>
        <v>Hoffenheim</v>
      </c>
      <c r="O14" s="12" t="s">
        <v>7</v>
      </c>
      <c r="P14" s="13" t="str">
        <f>M4</f>
        <v>Sevilla</v>
      </c>
      <c r="Q14" s="14"/>
      <c r="R14" s="17" t="s">
        <v>7</v>
      </c>
      <c r="S14" s="14"/>
      <c r="T14" s="12"/>
      <c r="U14" s="6" t="str">
        <f t="shared" si="5"/>
        <v/>
      </c>
      <c r="V14" s="6" t="str">
        <f t="shared" si="6"/>
        <v/>
      </c>
      <c r="X14" s="27" t="str">
        <f>M4</f>
        <v>Sevilla</v>
      </c>
      <c r="Y14" s="6" t="str">
        <f>U12</f>
        <v/>
      </c>
      <c r="Z14" s="6" t="str">
        <f>U14</f>
        <v/>
      </c>
      <c r="AA14" s="6" t="str">
        <f>V16</f>
        <v/>
      </c>
      <c r="AB14" s="6" t="str">
        <f>V19</f>
        <v/>
      </c>
      <c r="AC14" s="28">
        <f>SUM(Y14:AB14)</f>
        <v>0</v>
      </c>
      <c r="AD14" s="6">
        <f>SUMIF(N12:N21,X14,Q12:Q21)+SUMIF(P12:P21,X14,S12:S21)</f>
        <v>0</v>
      </c>
      <c r="AE14" s="6">
        <f>SUMIF(N12:N21,X14,S12:S21)+SUMIF(P12:P21,X14,Q12:Q21)</f>
        <v>0</v>
      </c>
      <c r="AF14" s="6">
        <f>SUMPRODUCT((N12:N21=X14)*(U12:U21=3))+SUMPRODUCT((P12:P21=X14)*(V12:V21=3))</f>
        <v>0</v>
      </c>
      <c r="AG14" s="6">
        <f>SUMPRODUCT((N12:N21=X14)*(U12:U21=1))+SUMPRODUCT((P12:P21=X14)*(V12:V21=1))</f>
        <v>0</v>
      </c>
      <c r="AH14" s="6">
        <f>SUMPRODUCT((N12:N21=X14)*(U12:U21=0))+SUMPRODUCT((P12:P21=X14)*(V12:V21=0))</f>
        <v>0</v>
      </c>
      <c r="AI14" s="29">
        <f>RANK(AC14,AC14:AC18,0)</f>
        <v>1</v>
      </c>
      <c r="AJ14" s="6">
        <f>AD14-AE14</f>
        <v>0</v>
      </c>
    </row>
    <row r="15" spans="1:37">
      <c r="B15" s="16" t="s">
        <v>13</v>
      </c>
      <c r="C15" s="11" t="str">
        <f>B8</f>
        <v>PSG</v>
      </c>
      <c r="D15" s="12" t="s">
        <v>7</v>
      </c>
      <c r="E15" s="13" t="str">
        <f>B5</f>
        <v>PSV</v>
      </c>
      <c r="F15" s="14">
        <v>2</v>
      </c>
      <c r="G15" s="12" t="s">
        <v>7</v>
      </c>
      <c r="H15" s="14">
        <v>0</v>
      </c>
      <c r="I15" s="12"/>
      <c r="J15" s="6">
        <f t="shared" si="3"/>
        <v>3</v>
      </c>
      <c r="K15" s="6">
        <f t="shared" si="4"/>
        <v>0</v>
      </c>
      <c r="M15" s="16" t="s">
        <v>42</v>
      </c>
      <c r="N15" s="11" t="str">
        <f>M8</f>
        <v>Espagnol</v>
      </c>
      <c r="O15" s="12" t="s">
        <v>7</v>
      </c>
      <c r="P15" s="13" t="str">
        <f>M5</f>
        <v>PSG</v>
      </c>
      <c r="Q15" s="14"/>
      <c r="R15" s="12" t="s">
        <v>7</v>
      </c>
      <c r="S15" s="14"/>
      <c r="T15" s="12"/>
      <c r="U15" s="6" t="str">
        <f t="shared" si="5"/>
        <v/>
      </c>
      <c r="V15" s="6" t="str">
        <f t="shared" si="6"/>
        <v/>
      </c>
      <c r="X15" s="27" t="str">
        <f>M5</f>
        <v>PSG</v>
      </c>
      <c r="Y15" s="6" t="str">
        <f>V12</f>
        <v/>
      </c>
      <c r="Z15" s="6" t="str">
        <f>U15</f>
        <v/>
      </c>
      <c r="AA15" s="6" t="str">
        <f>U17</f>
        <v/>
      </c>
      <c r="AB15" s="6" t="str">
        <f>U20</f>
        <v/>
      </c>
      <c r="AC15" s="28">
        <f>SUM(Y15:AB15)</f>
        <v>0</v>
      </c>
      <c r="AD15" s="6">
        <f>SUMIF(N12:N21,X15,Q12:Q21)+SUMIF(P12:P21,X15,S12:S21)</f>
        <v>0</v>
      </c>
      <c r="AE15" s="6">
        <f>SUMIF(N12:N21,X15,S12:S21)+SUMIF(P12:P21,X15,Q12:Q21)</f>
        <v>0</v>
      </c>
      <c r="AF15" s="6">
        <f>SUMPRODUCT((N12:N21=X15)*(U12:U21=3))+SUMPRODUCT((P12:P21=X15)*(V12:V21=3))</f>
        <v>0</v>
      </c>
      <c r="AG15" s="6">
        <f>SUMPRODUCT((N12:N21=X15)*(U12:U21=1))+SUMPRODUCT((P12:P21=X15)*(V12:V21=1))</f>
        <v>0</v>
      </c>
      <c r="AH15" s="6">
        <f>SUMPRODUCT((N12:N21=X15)*(U12:U21=0))+SUMPRODUCT((P12:P21=X15)*(V12:V21=0))</f>
        <v>0</v>
      </c>
      <c r="AI15" s="29">
        <f>RANK(AC15,AC14:AC18,0)</f>
        <v>1</v>
      </c>
      <c r="AJ15" s="6">
        <f t="shared" ref="AJ15:AJ17" si="7">AD15-AE15</f>
        <v>0</v>
      </c>
    </row>
    <row r="16" spans="1:37">
      <c r="B16" s="16" t="s">
        <v>15</v>
      </c>
      <c r="C16" s="11" t="str">
        <f>B6</f>
        <v>Hoffenheim</v>
      </c>
      <c r="D16" s="12" t="s">
        <v>7</v>
      </c>
      <c r="E16" s="13" t="str">
        <f>B7</f>
        <v>Juventus</v>
      </c>
      <c r="F16" s="14">
        <v>0</v>
      </c>
      <c r="G16" s="12" t="s">
        <v>7</v>
      </c>
      <c r="H16" s="14">
        <v>0</v>
      </c>
      <c r="I16" s="12"/>
      <c r="J16" s="6">
        <f t="shared" si="3"/>
        <v>1</v>
      </c>
      <c r="K16" s="6">
        <f t="shared" si="4"/>
        <v>1</v>
      </c>
      <c r="M16" s="10" t="s">
        <v>43</v>
      </c>
      <c r="N16" s="11" t="str">
        <f>M6</f>
        <v>Hoffenheim</v>
      </c>
      <c r="O16" s="12" t="s">
        <v>7</v>
      </c>
      <c r="P16" s="13" t="str">
        <f>M7</f>
        <v>Juvestus</v>
      </c>
      <c r="Q16" s="14"/>
      <c r="R16" s="12" t="s">
        <v>7</v>
      </c>
      <c r="S16" s="14"/>
      <c r="T16" s="12"/>
      <c r="U16" s="6" t="str">
        <f t="shared" si="5"/>
        <v/>
      </c>
      <c r="V16" s="6" t="str">
        <f t="shared" si="6"/>
        <v/>
      </c>
      <c r="X16" s="27" t="str">
        <f>M6</f>
        <v>Hoffenheim</v>
      </c>
      <c r="Y16" s="6" t="str">
        <f>U13</f>
        <v/>
      </c>
      <c r="Z16" s="6" t="str">
        <f>V14</f>
        <v/>
      </c>
      <c r="AA16" s="6" t="str">
        <f>V17</f>
        <v/>
      </c>
      <c r="AB16" s="6" t="str">
        <f>V20</f>
        <v/>
      </c>
      <c r="AC16" s="28">
        <f>SUM(Y16:AB16)</f>
        <v>0</v>
      </c>
      <c r="AD16" s="6">
        <f>SUMIF(N12:N21,X16,Q12:Q21)+SUMIF(P12:P21,X16,S12:S21)</f>
        <v>0</v>
      </c>
      <c r="AE16" s="6">
        <f>SUMIF(N12:N21,X16,S12:S21)+SUMIF(P12:P21,X16,Q12:Q21)</f>
        <v>0</v>
      </c>
      <c r="AF16" s="6">
        <f>SUMPRODUCT((N12:N21=X16)*(U12:U21=3))+SUMPRODUCT((P12:P21=X16)*(V12:V21=3))</f>
        <v>0</v>
      </c>
      <c r="AG16" s="6">
        <f>SUMPRODUCT((N12:N21=X16)*(U12:U21=1))+SUMPRODUCT((P12:P21=X16)*(V12:V21=1))</f>
        <v>0</v>
      </c>
      <c r="AH16" s="6">
        <f>SUMPRODUCT((N12:N21=X16)*(U12:U21=0))+SUMPRODUCT((P12:P21=X16)*(V12:V21=0))</f>
        <v>0</v>
      </c>
      <c r="AI16" s="29">
        <f>RANK(AC16,AC14:AC18,0)</f>
        <v>1</v>
      </c>
      <c r="AJ16" s="6">
        <f t="shared" si="7"/>
        <v>0</v>
      </c>
    </row>
    <row r="17" spans="1:37" ht="15" customHeight="1">
      <c r="B17" s="16" t="s">
        <v>17</v>
      </c>
      <c r="C17" s="11" t="str">
        <f>B4</f>
        <v>Sevilla</v>
      </c>
      <c r="D17" s="12" t="s">
        <v>7</v>
      </c>
      <c r="E17" s="13" t="str">
        <f>B5</f>
        <v>PSV</v>
      </c>
      <c r="F17" s="14">
        <v>3</v>
      </c>
      <c r="G17" s="12" t="s">
        <v>7</v>
      </c>
      <c r="H17" s="14">
        <v>0</v>
      </c>
      <c r="I17" s="12"/>
      <c r="J17" s="6">
        <f t="shared" si="3"/>
        <v>3</v>
      </c>
      <c r="K17" s="6">
        <f t="shared" si="4"/>
        <v>0</v>
      </c>
      <c r="M17" s="16" t="s">
        <v>31</v>
      </c>
      <c r="N17" s="11" t="str">
        <f>M4</f>
        <v>Sevilla</v>
      </c>
      <c r="O17" s="12" t="s">
        <v>7</v>
      </c>
      <c r="P17" s="13" t="str">
        <f>M5</f>
        <v>PSG</v>
      </c>
      <c r="Q17" s="14"/>
      <c r="R17" s="12" t="s">
        <v>7</v>
      </c>
      <c r="S17" s="14"/>
      <c r="T17" s="12"/>
      <c r="U17" s="6" t="str">
        <f t="shared" si="5"/>
        <v/>
      </c>
      <c r="V17" s="6" t="str">
        <f t="shared" si="6"/>
        <v/>
      </c>
      <c r="X17" s="27" t="str">
        <f>M7</f>
        <v>Juvestus</v>
      </c>
      <c r="Y17" s="6" t="str">
        <f>V13</f>
        <v/>
      </c>
      <c r="Z17" s="6" t="str">
        <f>V15</f>
        <v/>
      </c>
      <c r="AA17" s="6" t="str">
        <f>U16</f>
        <v/>
      </c>
      <c r="AB17" s="6" t="str">
        <f>U21</f>
        <v/>
      </c>
      <c r="AC17" s="28">
        <f>SUM(Y17:AB17)</f>
        <v>0</v>
      </c>
      <c r="AD17" s="6">
        <f>SUMIF(N12:N21,X18,Q12:Q21)+SUMIF(P12:P21,X18,S12:S21)</f>
        <v>0</v>
      </c>
      <c r="AE17" s="6">
        <f>SUMIF(N12:N21,X18,S12:S21)+SUMIF(P12:P21,X18,Q12:Q21)</f>
        <v>0</v>
      </c>
      <c r="AF17" s="6">
        <f>SUMPRODUCT((N12:N21=X18)*(U12:U21=3))+SUMPRODUCT((P12:P21=X18)*(V12:V21=3))</f>
        <v>0</v>
      </c>
      <c r="AG17" s="6">
        <f>SUMPRODUCT((N12:N21=X18)*(U12:U21=1))+SUMPRODUCT((P12:P21=X18)*(V12:V21=1))</f>
        <v>0</v>
      </c>
      <c r="AH17" s="6">
        <f>SUMPRODUCT((N12:N21=X18)*(U12:U21=0))+SUMPRODUCT((P12:P21=X18)*(V12:V21=0))</f>
        <v>0</v>
      </c>
      <c r="AI17" s="29">
        <f>RANK(AC17,AC14:AC18,0)</f>
        <v>1</v>
      </c>
      <c r="AJ17" s="6">
        <f t="shared" si="7"/>
        <v>0</v>
      </c>
    </row>
    <row r="18" spans="1:37" ht="15" customHeight="1">
      <c r="B18" s="16" t="s">
        <v>21</v>
      </c>
      <c r="C18" s="11" t="str">
        <f>B8</f>
        <v>PSG</v>
      </c>
      <c r="D18" s="12" t="s">
        <v>7</v>
      </c>
      <c r="E18" s="13" t="str">
        <f>B6</f>
        <v>Hoffenheim</v>
      </c>
      <c r="F18" s="14">
        <v>1</v>
      </c>
      <c r="G18" s="12" t="s">
        <v>7</v>
      </c>
      <c r="H18" s="14">
        <v>0</v>
      </c>
      <c r="I18" s="12"/>
      <c r="J18" s="6">
        <f>IF(F18="","",IF(F18&gt;H18,3,IF(F18=H18,1,0)))</f>
        <v>3</v>
      </c>
      <c r="K18" s="6">
        <f>IF(H18="","",IF(H18&gt;F18,3,IF(H18=F18,1,0)))</f>
        <v>0</v>
      </c>
      <c r="M18" s="16" t="s">
        <v>33</v>
      </c>
      <c r="N18" s="11" t="str">
        <f>M8</f>
        <v>Espagnol</v>
      </c>
      <c r="O18" s="12" t="s">
        <v>7</v>
      </c>
      <c r="P18" s="13" t="str">
        <f>M6</f>
        <v>Hoffenheim</v>
      </c>
      <c r="Q18" s="14"/>
      <c r="R18" s="12" t="s">
        <v>7</v>
      </c>
      <c r="S18" s="14"/>
      <c r="T18" s="12"/>
      <c r="U18" s="6" t="str">
        <f>IF(Q18="","",IF(Q18&gt;S18,3,IF(Q18=S18,1,0)))</f>
        <v/>
      </c>
      <c r="V18" s="6" t="str">
        <f>IF(S18="","",IF(S18&gt;Q18,3,IF(S18=Q18,1,0)))</f>
        <v/>
      </c>
      <c r="X18" s="27" t="str">
        <f>M8</f>
        <v>Espagnol</v>
      </c>
      <c r="Y18" s="6" t="str">
        <f>V14</f>
        <v/>
      </c>
      <c r="Z18" s="6" t="str">
        <f>V16</f>
        <v/>
      </c>
      <c r="AA18" s="6" t="str">
        <f>U17</f>
        <v/>
      </c>
      <c r="AB18" s="6" t="str">
        <f>V21</f>
        <v/>
      </c>
      <c r="AC18" s="28">
        <f>SUM(Y18:AB18)</f>
        <v>0</v>
      </c>
      <c r="AD18" s="6">
        <f>SUMIF(N12:N21,X19,Q12:Q21)+SUMIF(P12:P21,X19,S12:S21)</f>
        <v>0</v>
      </c>
      <c r="AE18" s="6">
        <f>SUMIF(N12:N21,X19,S12:S21)+SUMIF(P12:P21,X19,Q12:Q21)</f>
        <v>0</v>
      </c>
      <c r="AF18" s="6">
        <f>SUMPRODUCT((N12:N21=X19)*(U12:U21=3))+SUMPRODUCT((P12:P21=X19)*(V12:V21=3))</f>
        <v>0</v>
      </c>
      <c r="AG18" s="6">
        <f>SUMPRODUCT((N12:N21=X19)*(U12:U21=1))+SUMPRODUCT((P12:P21=X19)*(V12:V21=1))</f>
        <v>0</v>
      </c>
      <c r="AH18" s="6">
        <f>SUMPRODUCT((N12:N21=X19)*(U12:U21=0))+SUMPRODUCT((P12:P21=X19)*(V12:V21=0))</f>
        <v>0</v>
      </c>
      <c r="AI18" s="29">
        <f>RANK(AC18,AC14:AC18,0)</f>
        <v>1</v>
      </c>
      <c r="AJ18" s="6">
        <f t="shared" ref="AJ18" si="8">AD18-AE18</f>
        <v>0</v>
      </c>
    </row>
    <row r="19" spans="1:37" ht="15" customHeight="1">
      <c r="B19" s="16" t="s">
        <v>22</v>
      </c>
      <c r="C19" s="11" t="str">
        <f>B7</f>
        <v>Juventus</v>
      </c>
      <c r="D19" s="12" t="s">
        <v>7</v>
      </c>
      <c r="E19" s="13" t="str">
        <f>B4</f>
        <v>Sevilla</v>
      </c>
      <c r="F19" s="14">
        <v>0</v>
      </c>
      <c r="G19" s="12" t="s">
        <v>7</v>
      </c>
      <c r="H19" s="14">
        <v>2</v>
      </c>
      <c r="I19" s="12"/>
      <c r="J19" s="6">
        <f t="shared" ref="J19:J21" si="9">IF(F19="","",IF(F19&gt;H19,3,IF(F19=H19,1,0)))</f>
        <v>0</v>
      </c>
      <c r="K19" s="6">
        <f t="shared" ref="K19:K21" si="10">IF(H19="","",IF(H19&gt;F19,3,IF(H19=F19,1,0)))</f>
        <v>3</v>
      </c>
      <c r="M19" s="16" t="s">
        <v>35</v>
      </c>
      <c r="N19" s="11" t="str">
        <f>M7</f>
        <v>Juvestus</v>
      </c>
      <c r="O19" s="12" t="s">
        <v>7</v>
      </c>
      <c r="P19" s="13" t="str">
        <f>M4</f>
        <v>Sevilla</v>
      </c>
      <c r="Q19" s="14"/>
      <c r="R19" s="12" t="s">
        <v>7</v>
      </c>
      <c r="S19" s="14"/>
      <c r="T19" s="12"/>
      <c r="U19" s="6" t="str">
        <f t="shared" ref="U19:U21" si="11">IF(Q19="","",IF(Q19&gt;S19,3,IF(Q19=S19,1,0)))</f>
        <v/>
      </c>
      <c r="V19" s="6" t="str">
        <f t="shared" ref="V19:V21" si="12">IF(S19="","",IF(S19&gt;Q19,3,IF(S19=Q19,1,0)))</f>
        <v/>
      </c>
      <c r="X19" s="164"/>
      <c r="Y19" s="32"/>
      <c r="Z19" s="32"/>
      <c r="AA19" s="32"/>
      <c r="AC19" s="165"/>
      <c r="AD19" s="32"/>
      <c r="AE19" s="32"/>
      <c r="AF19" s="32"/>
      <c r="AG19" s="32"/>
      <c r="AH19" s="32"/>
      <c r="AI19" s="165"/>
      <c r="AJ19" s="32"/>
    </row>
    <row r="20" spans="1:37" ht="15" customHeight="1">
      <c r="B20" s="16" t="s">
        <v>23</v>
      </c>
      <c r="C20" s="11" t="str">
        <f>B5</f>
        <v>PSV</v>
      </c>
      <c r="D20" s="12" t="s">
        <v>7</v>
      </c>
      <c r="E20" s="13" t="str">
        <f>B6</f>
        <v>Hoffenheim</v>
      </c>
      <c r="F20" s="14">
        <v>1</v>
      </c>
      <c r="G20" s="12" t="s">
        <v>7</v>
      </c>
      <c r="H20" s="14">
        <v>1</v>
      </c>
      <c r="I20" s="12"/>
      <c r="J20" s="6">
        <f t="shared" si="9"/>
        <v>1</v>
      </c>
      <c r="K20" s="6">
        <f t="shared" si="10"/>
        <v>1</v>
      </c>
      <c r="M20" s="16" t="s">
        <v>36</v>
      </c>
      <c r="N20" s="11" t="str">
        <f>M5</f>
        <v>PSG</v>
      </c>
      <c r="O20" s="12" t="s">
        <v>7</v>
      </c>
      <c r="P20" s="13" t="str">
        <f>M6</f>
        <v>Hoffenheim</v>
      </c>
      <c r="Q20" s="14"/>
      <c r="R20" s="12" t="s">
        <v>7</v>
      </c>
      <c r="S20" s="14"/>
      <c r="T20" s="12"/>
      <c r="U20" s="6" t="str">
        <f t="shared" si="11"/>
        <v/>
      </c>
      <c r="V20" s="6" t="str">
        <f t="shared" si="12"/>
        <v/>
      </c>
      <c r="X20" s="164"/>
      <c r="Y20" s="32"/>
      <c r="Z20" s="32"/>
      <c r="AA20" s="32"/>
      <c r="AC20" s="165"/>
      <c r="AD20" s="32"/>
      <c r="AE20" s="32"/>
      <c r="AF20" s="32"/>
      <c r="AG20" s="32"/>
      <c r="AH20" s="32"/>
      <c r="AI20" s="165"/>
      <c r="AJ20" s="32"/>
    </row>
    <row r="21" spans="1:37" ht="15" customHeight="1">
      <c r="B21" s="16" t="s">
        <v>24</v>
      </c>
      <c r="C21" s="11" t="str">
        <f>B7</f>
        <v>Juventus</v>
      </c>
      <c r="D21" s="12" t="s">
        <v>7</v>
      </c>
      <c r="E21" s="13" t="str">
        <f>B8</f>
        <v>PSG</v>
      </c>
      <c r="F21" s="14">
        <v>1</v>
      </c>
      <c r="G21" s="12" t="s">
        <v>7</v>
      </c>
      <c r="H21" s="14">
        <v>0</v>
      </c>
      <c r="I21" s="12"/>
      <c r="J21" s="6">
        <f t="shared" si="9"/>
        <v>3</v>
      </c>
      <c r="K21" s="6">
        <f t="shared" si="10"/>
        <v>0</v>
      </c>
      <c r="M21" s="16" t="s">
        <v>37</v>
      </c>
      <c r="N21" s="11" t="str">
        <f>M7</f>
        <v>Juvestus</v>
      </c>
      <c r="O21" s="12" t="s">
        <v>7</v>
      </c>
      <c r="P21" s="13" t="str">
        <f>M8</f>
        <v>Espagnol</v>
      </c>
      <c r="Q21" s="14"/>
      <c r="R21" s="12" t="s">
        <v>7</v>
      </c>
      <c r="S21" s="14"/>
      <c r="T21" s="12"/>
      <c r="U21" s="6" t="str">
        <f t="shared" si="11"/>
        <v/>
      </c>
      <c r="V21" s="6" t="str">
        <f t="shared" si="12"/>
        <v/>
      </c>
      <c r="X21" s="164"/>
      <c r="Y21" s="32"/>
      <c r="Z21" s="32"/>
      <c r="AA21" s="32"/>
      <c r="AC21" s="165"/>
      <c r="AD21" s="32"/>
      <c r="AE21" s="32"/>
      <c r="AF21" s="32"/>
      <c r="AG21" s="32"/>
      <c r="AH21" s="32"/>
      <c r="AI21" s="165"/>
      <c r="AJ21" s="32"/>
    </row>
    <row r="22" spans="1:37" ht="15" customHeight="1">
      <c r="C22" s="21"/>
      <c r="D22" s="163"/>
      <c r="E22" s="19"/>
      <c r="F22" s="32"/>
      <c r="G22" s="163"/>
      <c r="H22" s="32"/>
      <c r="I22" s="163"/>
      <c r="J22" s="32"/>
      <c r="K22" s="32"/>
      <c r="N22" s="21"/>
      <c r="O22" s="163"/>
      <c r="P22" s="19"/>
      <c r="Q22" s="32"/>
      <c r="R22" s="163"/>
      <c r="S22" s="32"/>
      <c r="T22" s="163"/>
      <c r="U22" s="32"/>
      <c r="V22" s="32"/>
      <c r="X22" s="164"/>
      <c r="Y22" s="32"/>
      <c r="Z22" s="32"/>
      <c r="AA22" s="32"/>
      <c r="AC22" s="165"/>
      <c r="AD22" s="32"/>
      <c r="AE22" s="32"/>
      <c r="AF22" s="32"/>
      <c r="AG22" s="32"/>
      <c r="AH22" s="32"/>
      <c r="AI22" s="165"/>
      <c r="AJ22" s="32"/>
    </row>
    <row r="23" spans="1:37" ht="15" customHeight="1">
      <c r="C23" s="21"/>
      <c r="D23" s="163"/>
      <c r="E23" s="19"/>
      <c r="F23" s="32"/>
      <c r="G23" s="163"/>
      <c r="H23" s="32"/>
      <c r="I23" s="163"/>
      <c r="J23" s="32"/>
      <c r="K23" s="32"/>
      <c r="N23" s="21"/>
      <c r="O23" s="163"/>
      <c r="P23" s="19"/>
      <c r="Q23" s="32"/>
      <c r="R23" s="163"/>
      <c r="S23" s="32"/>
      <c r="T23" s="163"/>
      <c r="U23" s="32"/>
      <c r="V23" s="32"/>
      <c r="X23" s="164"/>
      <c r="Y23" s="32"/>
      <c r="Z23" s="32"/>
      <c r="AA23" s="32"/>
      <c r="AC23" s="165"/>
      <c r="AD23" s="32"/>
      <c r="AE23" s="32"/>
      <c r="AF23" s="32"/>
      <c r="AG23" s="32"/>
      <c r="AH23" s="32"/>
      <c r="AI23" s="165"/>
      <c r="AJ23" s="32"/>
    </row>
    <row r="25" spans="1:37">
      <c r="X25" s="35" t="s">
        <v>88</v>
      </c>
    </row>
    <row r="26" spans="1:37">
      <c r="B26" s="2" t="s">
        <v>125</v>
      </c>
      <c r="M26" s="2" t="s">
        <v>126</v>
      </c>
    </row>
    <row r="27" spans="1:37">
      <c r="X27" s="37" t="str">
        <f>B26</f>
        <v>Poule MB-B</v>
      </c>
      <c r="Y27" s="36" t="s">
        <v>79</v>
      </c>
      <c r="Z27" s="36" t="s">
        <v>80</v>
      </c>
      <c r="AA27" s="36" t="s">
        <v>81</v>
      </c>
      <c r="AB27" s="36" t="s">
        <v>87</v>
      </c>
      <c r="AC27" s="36" t="s">
        <v>4</v>
      </c>
      <c r="AD27" s="36" t="s">
        <v>82</v>
      </c>
      <c r="AE27" s="36" t="s">
        <v>83</v>
      </c>
      <c r="AF27" s="36" t="s">
        <v>84</v>
      </c>
      <c r="AG27" s="36" t="s">
        <v>85</v>
      </c>
      <c r="AH27" s="36" t="s">
        <v>86</v>
      </c>
      <c r="AI27" s="36" t="s">
        <v>5</v>
      </c>
      <c r="AJ27" s="36" t="s">
        <v>127</v>
      </c>
    </row>
    <row r="28" spans="1:37">
      <c r="A28" s="1">
        <v>1</v>
      </c>
      <c r="B28" s="41" t="s">
        <v>150</v>
      </c>
      <c r="C28" s="5" t="str">
        <f>VLOOKUP(B28,'Teams + teamnaam'!$AA$2:$AD$53,3,FALSE)</f>
        <v>SV Marum</v>
      </c>
      <c r="M28" s="42" t="s">
        <v>102</v>
      </c>
      <c r="N28" s="5" t="str">
        <f>VLOOKUP(M28,'Teams + teamnaam'!$AA$2:$AD$53,3,FALSE)</f>
        <v>VV Niekerk</v>
      </c>
      <c r="X28" s="27" t="str">
        <f>B28</f>
        <v>Espanyol</v>
      </c>
      <c r="Y28" s="6">
        <f>J36</f>
        <v>3</v>
      </c>
      <c r="Z28" s="6">
        <f>K38</f>
        <v>1</v>
      </c>
      <c r="AA28" s="6">
        <f>J41</f>
        <v>3</v>
      </c>
      <c r="AB28" s="6">
        <f>K43</f>
        <v>3</v>
      </c>
      <c r="AC28" s="28">
        <f>SUM(Y28:AB28)</f>
        <v>10</v>
      </c>
      <c r="AD28" s="6">
        <f>SUMIF(C36:C45,X28,F36:F45)+SUMIF(E36:E45,X28,H36:H45)</f>
        <v>6</v>
      </c>
      <c r="AE28" s="6">
        <f>SUMIF(C36:C45,X28,H36:H45)+SUMIF(E36:E45,X28,F36:F45)</f>
        <v>0</v>
      </c>
      <c r="AF28" s="6">
        <f>SUMPRODUCT((C36:C45=X28)*(J36:J45=3))+SUMPRODUCT((E36:E45=X28)*(K36:K45=3))</f>
        <v>3</v>
      </c>
      <c r="AG28" s="6">
        <f>SUMPRODUCT((C36:C45=X28)*(J36:J45=1))+SUMPRODUCT((E36:E45=X28)*(K36:K45=1))</f>
        <v>1</v>
      </c>
      <c r="AH28" s="6">
        <f>SUMPRODUCT((C36:C45=X28)*(J36:J45=0))+SUMPRODUCT((E36:E45=X28)*(K36:K45=0))</f>
        <v>0</v>
      </c>
      <c r="AI28" s="29">
        <f>RANK(AC28,AC28:AC32,0)</f>
        <v>1</v>
      </c>
      <c r="AJ28" s="6">
        <f>AD28-AE28</f>
        <v>6</v>
      </c>
      <c r="AK28" s="161">
        <v>1</v>
      </c>
    </row>
    <row r="29" spans="1:37">
      <c r="A29" s="1">
        <v>2</v>
      </c>
      <c r="B29" s="41" t="s">
        <v>155</v>
      </c>
      <c r="C29" s="5" t="str">
        <f>VLOOKUP(B29,'Teams + teamnaam'!$AA$2:$AD$53,3,FALSE)</f>
        <v>VV Niekerk</v>
      </c>
      <c r="M29" s="42" t="s">
        <v>148</v>
      </c>
      <c r="N29" s="5" t="str">
        <f>VLOOKUP(M29,'Teams + teamnaam'!$AA$2:$AD$53,3,FALSE)</f>
        <v>Grootegast</v>
      </c>
      <c r="X29" s="27" t="str">
        <f t="shared" ref="X29:X31" si="13">B29</f>
        <v>AJAX</v>
      </c>
      <c r="Y29" s="6">
        <f>J37</f>
        <v>1</v>
      </c>
      <c r="Z29" s="6">
        <f>K39</f>
        <v>1</v>
      </c>
      <c r="AA29" s="6">
        <f>K41</f>
        <v>0</v>
      </c>
      <c r="AB29" s="6">
        <f>J44</f>
        <v>0</v>
      </c>
      <c r="AC29" s="28">
        <f t="shared" ref="AC29:AC32" si="14">SUM(Y29:AB29)</f>
        <v>2</v>
      </c>
      <c r="AD29" s="6">
        <f>SUMIF(C36:C45,X29,F36:F45)+SUMIF(E36:E45,X29,H36:H45)</f>
        <v>1</v>
      </c>
      <c r="AE29" s="6">
        <f>SUMIF(C36:C45,X29,H36:H45)+SUMIF(E36:E45,X29,F36:F45)</f>
        <v>4</v>
      </c>
      <c r="AF29" s="6">
        <f>SUMPRODUCT((C36:C45=X29)*(J36:J45=3))+SUMPRODUCT((E36:E45=X29)*(K36:K45=3))</f>
        <v>0</v>
      </c>
      <c r="AG29" s="6">
        <f>SUMPRODUCT((C36:C45=X29)*(J36:J45=1))+SUMPRODUCT((E36:E45=X29)*(K36:K45=1))</f>
        <v>2</v>
      </c>
      <c r="AH29" s="6">
        <f>SUMPRODUCT((C36:C45=X29)*(J36:J45=0))+SUMPRODUCT((E36:E45=X29)*(K36:K45=0))</f>
        <v>2</v>
      </c>
      <c r="AI29" s="29">
        <f>RANK(AC29,AC28:AC32,0)</f>
        <v>4</v>
      </c>
      <c r="AJ29" s="6">
        <f t="shared" ref="AJ29:AJ31" si="15">AD29-AE29</f>
        <v>-3</v>
      </c>
      <c r="AK29" s="161">
        <v>4</v>
      </c>
    </row>
    <row r="30" spans="1:37">
      <c r="A30" s="1">
        <v>3</v>
      </c>
      <c r="B30" s="41" t="s">
        <v>148</v>
      </c>
      <c r="C30" s="5" t="str">
        <f>VLOOKUP(B30,'Teams + teamnaam'!$AA$2:$AD$53,3,FALSE)</f>
        <v>Grootegast</v>
      </c>
      <c r="M30" s="42" t="s">
        <v>153</v>
      </c>
      <c r="N30" s="5" t="s">
        <v>610</v>
      </c>
      <c r="X30" s="27" t="str">
        <f t="shared" si="13"/>
        <v>Werder Bremen</v>
      </c>
      <c r="Y30" s="6">
        <f>J38</f>
        <v>1</v>
      </c>
      <c r="Z30" s="6">
        <f>J40</f>
        <v>1</v>
      </c>
      <c r="AA30" s="6">
        <f>K42</f>
        <v>3</v>
      </c>
      <c r="AB30" s="6">
        <f>K44</f>
        <v>3</v>
      </c>
      <c r="AC30" s="28">
        <f t="shared" si="14"/>
        <v>8</v>
      </c>
      <c r="AD30" s="6">
        <f>SUMIF(C36:C45,X30,F36:F45)+SUMIF(E36:E45,X30,H36:H45)</f>
        <v>2</v>
      </c>
      <c r="AE30" s="6">
        <f>SUMIF(C36:C45,X30,H36:H45)+SUMIF(E36:E45,X30,F36:F45)</f>
        <v>0</v>
      </c>
      <c r="AF30" s="6">
        <f>SUMPRODUCT((C36:C45=X30)*(J36:J45=3))+SUMPRODUCT((E36:E45=X30)*(K36:K45=3))</f>
        <v>2</v>
      </c>
      <c r="AG30" s="6">
        <f>SUMPRODUCT((C36:C45=X30)*(J36:J45=1))+SUMPRODUCT((E36:E45=X30)*(K36:K45=1))</f>
        <v>2</v>
      </c>
      <c r="AH30" s="6">
        <f>SUMPRODUCT((C36:C45=X30)*(J36:J45=0))+SUMPRODUCT((E36:E45=X30)*(K36:K45=0))</f>
        <v>0</v>
      </c>
      <c r="AI30" s="29">
        <f>RANK(AC30,AC28:AC32,0)</f>
        <v>2</v>
      </c>
      <c r="AJ30" s="6">
        <f t="shared" si="15"/>
        <v>2</v>
      </c>
      <c r="AK30" s="161">
        <v>2</v>
      </c>
    </row>
    <row r="31" spans="1:37">
      <c r="A31" s="1">
        <v>4</v>
      </c>
      <c r="B31" s="41" t="s">
        <v>108</v>
      </c>
      <c r="C31" s="5" t="str">
        <f>VLOOKUP(B31,'Teams + teamnaam'!$AA$2:$AD$53,3,FALSE)</f>
        <v>VV Grijpskerk</v>
      </c>
      <c r="M31" s="42" t="s">
        <v>155</v>
      </c>
      <c r="N31" s="5" t="str">
        <f>VLOOKUP(M31,'Teams + teamnaam'!$AA$2:$AD$53,3,FALSE)</f>
        <v>VV Niekerk</v>
      </c>
      <c r="X31" s="27" t="str">
        <f t="shared" si="13"/>
        <v>Inter Milan</v>
      </c>
      <c r="Y31" s="6">
        <f>K37</f>
        <v>1</v>
      </c>
      <c r="Z31" s="6">
        <f>K40</f>
        <v>1</v>
      </c>
      <c r="AA31" s="6">
        <f>J43</f>
        <v>0</v>
      </c>
      <c r="AB31" s="6">
        <f>J45</f>
        <v>0</v>
      </c>
      <c r="AC31" s="28">
        <f t="shared" si="14"/>
        <v>2</v>
      </c>
      <c r="AD31" s="6">
        <f>SUMIF(C36:C45,X31,F36:F45)+SUMIF(E36:E45,X31,H36:H45)</f>
        <v>0</v>
      </c>
      <c r="AE31" s="6">
        <f>SUMIF(C36:C45,X31,H36:H45)+SUMIF(E36:E45,X31,F36:F45)</f>
        <v>5</v>
      </c>
      <c r="AF31" s="6">
        <f>SUMPRODUCT((C36:C45=X31)*(J36:J45=3))+SUMPRODUCT((E36:E45=X31)*(K36:K45=3))</f>
        <v>0</v>
      </c>
      <c r="AG31" s="6">
        <f>SUMPRODUCT((C36:C45=X31)*(J36:J45=1))+SUMPRODUCT((E36:E45=X31)*(K36:K45=1))</f>
        <v>2</v>
      </c>
      <c r="AH31" s="6">
        <f>SUMPRODUCT((C36:C45=X31)*(J36:J45=0))+SUMPRODUCT((E36:E45=X31)*(K36:K45=0))</f>
        <v>2</v>
      </c>
      <c r="AI31" s="29">
        <f>RANK(AC31,AC28:AC32,0)</f>
        <v>4</v>
      </c>
      <c r="AJ31" s="6">
        <f t="shared" si="15"/>
        <v>-5</v>
      </c>
      <c r="AK31" s="161">
        <v>5</v>
      </c>
    </row>
    <row r="32" spans="1:37">
      <c r="A32" s="1">
        <v>5</v>
      </c>
      <c r="B32" s="41" t="s">
        <v>153</v>
      </c>
      <c r="C32" s="5" t="s">
        <v>610</v>
      </c>
      <c r="D32" s="159"/>
      <c r="M32" s="42" t="s">
        <v>108</v>
      </c>
      <c r="N32" s="5" t="str">
        <f>VLOOKUP(M32,'Teams + teamnaam'!$AA$2:$AD$53,3,FALSE)</f>
        <v>VV Grijpskerk</v>
      </c>
      <c r="O32" s="159"/>
      <c r="X32" s="27" t="str">
        <f t="shared" ref="X32" si="16">B32</f>
        <v>Monaco</v>
      </c>
      <c r="Y32" s="6">
        <f>K36</f>
        <v>0</v>
      </c>
      <c r="Z32" s="6">
        <f>J39</f>
        <v>1</v>
      </c>
      <c r="AA32" s="6">
        <f>J42</f>
        <v>0</v>
      </c>
      <c r="AB32" s="6">
        <f>K45</f>
        <v>3</v>
      </c>
      <c r="AC32" s="28">
        <f t="shared" si="14"/>
        <v>4</v>
      </c>
      <c r="AD32" s="6">
        <f>SUMIF(C36:C45,X32,F36:F45)+SUMIF(E36:E45,X32,H36:H45)</f>
        <v>4</v>
      </c>
      <c r="AE32" s="6">
        <f>SUMIF(C36:C45,X32,H36:H45)+SUMIF(E36:E45,X32,F36:F45)</f>
        <v>4</v>
      </c>
      <c r="AF32" s="6">
        <f>SUMPRODUCT((C36:C45=X32)*(J36:J45=3))+SUMPRODUCT((E36:E45=X32)*(K36:K45=3))</f>
        <v>1</v>
      </c>
      <c r="AG32" s="6">
        <f>SUMPRODUCT((C36:C45=X32)*(J36:J45=1))+SUMPRODUCT((E36:E45=X32)*(K36:K45=1))</f>
        <v>1</v>
      </c>
      <c r="AH32" s="6">
        <f>SUMPRODUCT((C36:C45=X32)*(J36:J45=0))+SUMPRODUCT((E36:E45=X32)*(K36:K45=0))</f>
        <v>2</v>
      </c>
      <c r="AI32" s="29">
        <f>RANK(AC32,AC28:AC32,0)</f>
        <v>3</v>
      </c>
      <c r="AJ32" s="6">
        <f t="shared" ref="AJ32" si="17">AD32-AE32</f>
        <v>0</v>
      </c>
      <c r="AK32" s="161">
        <v>3</v>
      </c>
    </row>
    <row r="33" spans="2:36">
      <c r="B33" s="4"/>
      <c r="C33" s="5"/>
      <c r="M33" s="4"/>
      <c r="N33" s="5"/>
      <c r="X33"/>
      <c r="Y33" s="39"/>
      <c r="Z33" s="39"/>
      <c r="AA33" s="39"/>
      <c r="AB33" s="32"/>
      <c r="AC33" s="39"/>
      <c r="AD33" s="39"/>
      <c r="AE33" s="39"/>
      <c r="AF33" s="39"/>
      <c r="AG33" s="30"/>
    </row>
    <row r="34" spans="2:36">
      <c r="B34" s="2" t="s">
        <v>452</v>
      </c>
      <c r="M34" s="64" t="s">
        <v>404</v>
      </c>
      <c r="X34"/>
      <c r="Y34" s="39"/>
      <c r="Z34" s="39"/>
      <c r="AA34" s="39"/>
      <c r="AB34" s="34"/>
      <c r="AC34" s="39"/>
      <c r="AD34" s="39"/>
      <c r="AE34" s="39"/>
      <c r="AF34" s="39"/>
      <c r="AG34"/>
    </row>
    <row r="35" spans="2:36">
      <c r="B35" s="8"/>
      <c r="C35" s="8"/>
      <c r="D35" s="158"/>
      <c r="E35" s="8"/>
      <c r="F35" s="249" t="s">
        <v>5</v>
      </c>
      <c r="G35" s="171"/>
      <c r="H35" s="171"/>
      <c r="I35" s="8"/>
      <c r="J35" s="250" t="s">
        <v>4</v>
      </c>
      <c r="K35" s="249"/>
      <c r="M35" s="8"/>
      <c r="N35" s="8"/>
      <c r="O35" s="158"/>
      <c r="P35" s="8"/>
      <c r="Q35" s="249" t="s">
        <v>5</v>
      </c>
      <c r="R35" s="171"/>
      <c r="S35" s="171"/>
      <c r="T35" s="8"/>
      <c r="U35" s="250" t="s">
        <v>4</v>
      </c>
      <c r="V35" s="249"/>
      <c r="X35" s="35" t="s">
        <v>88</v>
      </c>
      <c r="Y35" s="39"/>
      <c r="Z35" s="39"/>
      <c r="AA35" s="39"/>
      <c r="AC35" s="39"/>
      <c r="AD35" s="39"/>
      <c r="AE35" s="39"/>
      <c r="AF35" s="39"/>
      <c r="AG35"/>
    </row>
    <row r="36" spans="2:36">
      <c r="B36" s="10" t="s">
        <v>25</v>
      </c>
      <c r="C36" s="11" t="str">
        <f>B28</f>
        <v>Espanyol</v>
      </c>
      <c r="D36" s="12" t="s">
        <v>7</v>
      </c>
      <c r="E36" s="13" t="str">
        <f>B32</f>
        <v>Monaco</v>
      </c>
      <c r="F36" s="14">
        <v>2</v>
      </c>
      <c r="G36" s="12" t="s">
        <v>7</v>
      </c>
      <c r="H36" s="14">
        <v>0</v>
      </c>
      <c r="I36" s="12"/>
      <c r="J36" s="6">
        <f>IF(F36="","",IF(F36&gt;H36,3,IF(F36=H36,1,0)))</f>
        <v>3</v>
      </c>
      <c r="K36" s="6">
        <f>IF(H36="","",IF(H36&gt;F36,3,IF(H36=F36,1,0)))</f>
        <v>0</v>
      </c>
      <c r="M36" s="10" t="s">
        <v>412</v>
      </c>
      <c r="N36" s="11" t="str">
        <f>M28</f>
        <v>PSV</v>
      </c>
      <c r="O36" s="12" t="s">
        <v>7</v>
      </c>
      <c r="P36" s="13" t="str">
        <f>M32</f>
        <v>Inter Milan</v>
      </c>
      <c r="Q36" s="14"/>
      <c r="R36" s="12" t="s">
        <v>7</v>
      </c>
      <c r="S36" s="14"/>
      <c r="T36" s="12"/>
      <c r="U36" s="6" t="str">
        <f>IF(Q36="","",IF(Q36&gt;S36,3,IF(Q36=S36,1,0)))</f>
        <v/>
      </c>
      <c r="V36" s="6" t="str">
        <f>IF(S36="","",IF(S36&gt;Q36,3,IF(S36=Q36,1,0)))</f>
        <v/>
      </c>
      <c r="X36"/>
      <c r="Y36" s="39"/>
      <c r="Z36" s="39"/>
      <c r="AA36" s="39"/>
      <c r="AC36" s="39"/>
      <c r="AD36" s="39"/>
      <c r="AE36" s="39"/>
      <c r="AF36" s="39"/>
      <c r="AG36"/>
      <c r="AH36" s="15"/>
    </row>
    <row r="37" spans="2:36">
      <c r="B37" s="16" t="s">
        <v>26</v>
      </c>
      <c r="C37" s="11" t="str">
        <f>B29</f>
        <v>AJAX</v>
      </c>
      <c r="D37" s="12" t="s">
        <v>7</v>
      </c>
      <c r="E37" s="13" t="str">
        <f>B31</f>
        <v>Inter Milan</v>
      </c>
      <c r="F37" s="14">
        <v>0</v>
      </c>
      <c r="G37" s="12" t="s">
        <v>7</v>
      </c>
      <c r="H37" s="14">
        <v>0</v>
      </c>
      <c r="I37" s="12"/>
      <c r="J37" s="6">
        <f t="shared" ref="J37:J45" si="18">IF(F37="","",IF(F37&gt;H37,3,IF(F37=H37,1,0)))</f>
        <v>1</v>
      </c>
      <c r="K37" s="6">
        <f t="shared" ref="K37:K45" si="19">IF(H37="","",IF(H37&gt;F37,3,IF(H37=F37,1,0)))</f>
        <v>1</v>
      </c>
      <c r="M37" s="16" t="s">
        <v>408</v>
      </c>
      <c r="N37" s="11" t="str">
        <f>M29</f>
        <v>Werder Bremen</v>
      </c>
      <c r="O37" s="12" t="s">
        <v>7</v>
      </c>
      <c r="P37" s="13" t="str">
        <f>M31</f>
        <v>AJAX</v>
      </c>
      <c r="Q37" s="14"/>
      <c r="R37" s="12" t="s">
        <v>7</v>
      </c>
      <c r="S37" s="14"/>
      <c r="T37" s="12"/>
      <c r="U37" s="6" t="str">
        <f t="shared" ref="U37:U41" si="20">IF(Q37="","",IF(Q37&gt;S37,3,IF(Q37=S37,1,0)))</f>
        <v/>
      </c>
      <c r="V37" s="6" t="str">
        <f t="shared" ref="V37:V41" si="21">IF(S37="","",IF(S37&gt;Q37,3,IF(S37=Q37,1,0)))</f>
        <v/>
      </c>
      <c r="X37" s="37" t="str">
        <f>M26</f>
        <v>Poule MB-BB</v>
      </c>
      <c r="Y37" s="36" t="s">
        <v>79</v>
      </c>
      <c r="Z37" s="36" t="s">
        <v>80</v>
      </c>
      <c r="AA37" s="36" t="s">
        <v>81</v>
      </c>
      <c r="AB37" s="36" t="s">
        <v>87</v>
      </c>
      <c r="AC37" s="36" t="s">
        <v>4</v>
      </c>
      <c r="AD37" s="36" t="s">
        <v>82</v>
      </c>
      <c r="AE37" s="36" t="s">
        <v>83</v>
      </c>
      <c r="AF37" s="36" t="s">
        <v>84</v>
      </c>
      <c r="AG37" s="36" t="s">
        <v>85</v>
      </c>
      <c r="AH37" s="36" t="s">
        <v>86</v>
      </c>
      <c r="AI37" s="36" t="s">
        <v>5</v>
      </c>
      <c r="AJ37" s="36" t="s">
        <v>127</v>
      </c>
    </row>
    <row r="38" spans="2:36">
      <c r="B38" s="16" t="s">
        <v>30</v>
      </c>
      <c r="C38" s="11" t="str">
        <f>B30</f>
        <v>Werder Bremen</v>
      </c>
      <c r="D38" s="12" t="s">
        <v>7</v>
      </c>
      <c r="E38" s="13" t="str">
        <f>B28</f>
        <v>Espanyol</v>
      </c>
      <c r="F38" s="14">
        <v>0</v>
      </c>
      <c r="G38" s="17" t="s">
        <v>7</v>
      </c>
      <c r="H38" s="14">
        <v>0</v>
      </c>
      <c r="I38" s="12"/>
      <c r="J38" s="6">
        <f t="shared" si="18"/>
        <v>1</v>
      </c>
      <c r="K38" s="6">
        <f t="shared" si="19"/>
        <v>1</v>
      </c>
      <c r="M38" s="16" t="s">
        <v>409</v>
      </c>
      <c r="N38" s="11" t="str">
        <f>M30</f>
        <v>Monaco</v>
      </c>
      <c r="O38" s="12" t="s">
        <v>7</v>
      </c>
      <c r="P38" s="13" t="str">
        <f>M28</f>
        <v>PSV</v>
      </c>
      <c r="Q38" s="14"/>
      <c r="R38" s="17" t="s">
        <v>7</v>
      </c>
      <c r="S38" s="14"/>
      <c r="T38" s="12"/>
      <c r="U38" s="6" t="str">
        <f t="shared" si="20"/>
        <v/>
      </c>
      <c r="V38" s="6" t="str">
        <f t="shared" si="21"/>
        <v/>
      </c>
      <c r="X38" s="27" t="str">
        <f>M28</f>
        <v>PSV</v>
      </c>
      <c r="Y38" s="6" t="str">
        <f>U36</f>
        <v/>
      </c>
      <c r="Z38" s="6" t="str">
        <f>U38</f>
        <v/>
      </c>
      <c r="AA38" s="6" t="str">
        <f>V40</f>
        <v/>
      </c>
      <c r="AB38" s="6" t="str">
        <f>V41</f>
        <v/>
      </c>
      <c r="AC38" s="28">
        <f>SUM(Y38:AB38)</f>
        <v>0</v>
      </c>
      <c r="AD38" s="6">
        <f>SUMIF(N36:N45,X38,Q36:Q45)+SUMIF(P36:P45,X38,S36:S45)</f>
        <v>0</v>
      </c>
      <c r="AE38" s="6">
        <f>SUMIF(N36:N45,X38,S36:S45)+SUMIF(P36:P45,X38,Q36:Q45)</f>
        <v>0</v>
      </c>
      <c r="AF38" s="6">
        <f>SUMPRODUCT((N36:N45=X38)*(U36:U45=3))+SUMPRODUCT((P36:P45=X38)*(V36:V45=3))</f>
        <v>0</v>
      </c>
      <c r="AG38" s="6">
        <f>SUMPRODUCT((N36:N45=X38)*(U36:U45=1))+SUMPRODUCT((P36:P45=X38)*(V36:V45=1))</f>
        <v>0</v>
      </c>
      <c r="AH38" s="6">
        <f>SUMPRODUCT((N36:N45=X38)*(U36:U45=0))+SUMPRODUCT((P36:P45=X38)*(V36:V45=0))</f>
        <v>0</v>
      </c>
      <c r="AI38" s="29">
        <f>RANK(AC38,AC38:AC42,0)</f>
        <v>1</v>
      </c>
      <c r="AJ38" s="6">
        <f>AD38-AE38</f>
        <v>0</v>
      </c>
    </row>
    <row r="39" spans="2:36">
      <c r="B39" s="16" t="s">
        <v>32</v>
      </c>
      <c r="C39" s="11" t="str">
        <f>B32</f>
        <v>Monaco</v>
      </c>
      <c r="D39" s="12" t="s">
        <v>7</v>
      </c>
      <c r="E39" s="13" t="str">
        <f>B29</f>
        <v>AJAX</v>
      </c>
      <c r="F39" s="14">
        <v>1</v>
      </c>
      <c r="G39" s="12" t="s">
        <v>7</v>
      </c>
      <c r="H39" s="14">
        <v>1</v>
      </c>
      <c r="I39" s="12"/>
      <c r="J39" s="6">
        <f t="shared" si="18"/>
        <v>1</v>
      </c>
      <c r="K39" s="6">
        <f t="shared" si="19"/>
        <v>1</v>
      </c>
      <c r="M39" s="16" t="s">
        <v>410</v>
      </c>
      <c r="N39" s="11" t="str">
        <f>M32</f>
        <v>Inter Milan</v>
      </c>
      <c r="O39" s="12" t="s">
        <v>7</v>
      </c>
      <c r="P39" s="13" t="str">
        <f>M29</f>
        <v>Werder Bremen</v>
      </c>
      <c r="Q39" s="14"/>
      <c r="R39" s="12" t="s">
        <v>7</v>
      </c>
      <c r="S39" s="14"/>
      <c r="T39" s="12"/>
      <c r="U39" s="6" t="str">
        <f t="shared" si="20"/>
        <v/>
      </c>
      <c r="V39" s="6" t="str">
        <f t="shared" si="21"/>
        <v/>
      </c>
      <c r="X39" s="27" t="str">
        <f>M29</f>
        <v>Werder Bremen</v>
      </c>
      <c r="Y39" s="6" t="str">
        <f>V36</f>
        <v/>
      </c>
      <c r="Z39" s="6" t="str">
        <f>U39</f>
        <v/>
      </c>
      <c r="AA39" s="6" t="str">
        <f>U41</f>
        <v/>
      </c>
      <c r="AB39" s="6" t="str">
        <f>U42</f>
        <v/>
      </c>
      <c r="AC39" s="28">
        <f>SUM(Y39:AB39)</f>
        <v>0</v>
      </c>
      <c r="AD39" s="6">
        <f>SUMIF(N36:N45,X39,Q36:Q45)+SUMIF(P36:P45,X39,S36:S45)</f>
        <v>0</v>
      </c>
      <c r="AE39" s="6">
        <f>SUMIF(N36:N45,X39,S36:S45)+SUMIF(P36:P45,X39,Q36:Q45)</f>
        <v>0</v>
      </c>
      <c r="AF39" s="6">
        <f>SUMPRODUCT((N36:N45=X39)*(U36:U45=3))+SUMPRODUCT((P36:P45=X39)*(V36:V45=3))</f>
        <v>0</v>
      </c>
      <c r="AG39" s="6">
        <f>SUMPRODUCT((N36:N45=X39)*(U36:U45=1))+SUMPRODUCT((P36:P45=X39)*(V36:V45=1))</f>
        <v>0</v>
      </c>
      <c r="AH39" s="6">
        <f>SUMPRODUCT((N36:N45=X39)*(U36:U45=0))+SUMPRODUCT((P36:P45=X39)*(V36:V45=0))</f>
        <v>0</v>
      </c>
      <c r="AI39" s="29">
        <f>RANK(AC39,AC38:AC42,0)</f>
        <v>1</v>
      </c>
      <c r="AJ39" s="6">
        <f t="shared" ref="AJ39:AJ42" si="22">AD39-AE39</f>
        <v>0</v>
      </c>
    </row>
    <row r="40" spans="2:36">
      <c r="B40" s="10" t="s">
        <v>34</v>
      </c>
      <c r="C40" s="11" t="str">
        <f>B30</f>
        <v>Werder Bremen</v>
      </c>
      <c r="D40" s="12" t="s">
        <v>7</v>
      </c>
      <c r="E40" s="13" t="str">
        <f>B31</f>
        <v>Inter Milan</v>
      </c>
      <c r="F40" s="14">
        <v>0</v>
      </c>
      <c r="G40" s="12" t="s">
        <v>7</v>
      </c>
      <c r="H40" s="14">
        <v>0</v>
      </c>
      <c r="I40" s="12"/>
      <c r="J40" s="6">
        <f t="shared" si="18"/>
        <v>1</v>
      </c>
      <c r="K40" s="6">
        <f t="shared" si="19"/>
        <v>1</v>
      </c>
      <c r="M40" s="10" t="s">
        <v>411</v>
      </c>
      <c r="N40" s="11" t="str">
        <f>M30</f>
        <v>Monaco</v>
      </c>
      <c r="O40" s="12" t="s">
        <v>7</v>
      </c>
      <c r="P40" s="13" t="str">
        <f>M31</f>
        <v>AJAX</v>
      </c>
      <c r="Q40" s="14"/>
      <c r="R40" s="12" t="s">
        <v>7</v>
      </c>
      <c r="S40" s="14"/>
      <c r="T40" s="12"/>
      <c r="U40" s="6" t="str">
        <f t="shared" si="20"/>
        <v/>
      </c>
      <c r="V40" s="6" t="str">
        <f t="shared" si="21"/>
        <v/>
      </c>
      <c r="X40" s="27" t="str">
        <f>M30</f>
        <v>Monaco</v>
      </c>
      <c r="Y40" s="6" t="str">
        <f>U37</f>
        <v/>
      </c>
      <c r="Z40" s="6" t="str">
        <f>V38</f>
        <v/>
      </c>
      <c r="AA40" s="6" t="str">
        <f>V41</f>
        <v/>
      </c>
      <c r="AB40" s="6" t="str">
        <f>V42</f>
        <v/>
      </c>
      <c r="AC40" s="28">
        <f>SUM(Y40:AB40)</f>
        <v>0</v>
      </c>
      <c r="AD40" s="6">
        <f>SUMIF(N36:N45,X40,Q36:Q45)+SUMIF(P36:P45,X40,S36:S45)</f>
        <v>0</v>
      </c>
      <c r="AE40" s="6">
        <f>SUMIF(N36:N45,X40,S36:S45)+SUMIF(P36:P45,X40,Q36:Q45)</f>
        <v>0</v>
      </c>
      <c r="AF40" s="6">
        <f>SUMPRODUCT((N36:N45=X40)*(U36:U45=3))+SUMPRODUCT((P36:P45=X40)*(V36:V45=3))</f>
        <v>0</v>
      </c>
      <c r="AG40" s="6">
        <f>SUMPRODUCT((N36:N45=X40)*(U36:U45=1))+SUMPRODUCT((P36:P45=X40)*(V36:V45=1))</f>
        <v>0</v>
      </c>
      <c r="AH40" s="6">
        <f>SUMPRODUCT((N36:N45=X40)*(U36:U45=0))+SUMPRODUCT((P36:P45=X40)*(V36:V45=0))</f>
        <v>0</v>
      </c>
      <c r="AI40" s="29">
        <f>RANK(AC40,AC38:AC42,0)</f>
        <v>1</v>
      </c>
      <c r="AJ40" s="6">
        <f t="shared" si="22"/>
        <v>0</v>
      </c>
    </row>
    <row r="41" spans="2:36">
      <c r="B41" s="16" t="s">
        <v>8</v>
      </c>
      <c r="C41" s="11" t="str">
        <f>B28</f>
        <v>Espanyol</v>
      </c>
      <c r="D41" s="12" t="s">
        <v>7</v>
      </c>
      <c r="E41" s="13" t="str">
        <f>B29</f>
        <v>AJAX</v>
      </c>
      <c r="F41" s="14">
        <v>2</v>
      </c>
      <c r="G41" s="12" t="s">
        <v>7</v>
      </c>
      <c r="H41" s="14">
        <v>0</v>
      </c>
      <c r="I41" s="12"/>
      <c r="J41" s="6">
        <f t="shared" si="18"/>
        <v>3</v>
      </c>
      <c r="K41" s="6">
        <f t="shared" si="19"/>
        <v>0</v>
      </c>
      <c r="M41" s="16" t="s">
        <v>413</v>
      </c>
      <c r="N41" s="11" t="str">
        <f>M28</f>
        <v>PSV</v>
      </c>
      <c r="O41" s="12" t="s">
        <v>7</v>
      </c>
      <c r="P41" s="13" t="str">
        <f>M29</f>
        <v>Werder Bremen</v>
      </c>
      <c r="Q41" s="14"/>
      <c r="R41" s="12" t="s">
        <v>7</v>
      </c>
      <c r="S41" s="14"/>
      <c r="T41" s="12"/>
      <c r="U41" s="6" t="str">
        <f t="shared" si="20"/>
        <v/>
      </c>
      <c r="V41" s="6" t="str">
        <f t="shared" si="21"/>
        <v/>
      </c>
      <c r="X41" s="27" t="str">
        <f>M31</f>
        <v>AJAX</v>
      </c>
      <c r="Y41" s="6" t="str">
        <f>V37</f>
        <v/>
      </c>
      <c r="Z41" s="6" t="str">
        <f>V39</f>
        <v/>
      </c>
      <c r="AA41" s="6" t="str">
        <f>U40</f>
        <v/>
      </c>
      <c r="AB41" s="6" t="str">
        <f>U43</f>
        <v/>
      </c>
      <c r="AC41" s="28">
        <f>SUM(Y41:AB41)</f>
        <v>0</v>
      </c>
      <c r="AD41" s="6">
        <f>SUMIF(N36:N45,X42,Q36:Q45)+SUMIF(P36:P45,X42,S36:S45)</f>
        <v>0</v>
      </c>
      <c r="AE41" s="6">
        <f>SUMIF(N36:N45,X42,S36:S45)+SUMIF(P36:P45,X42,Q36:Q45)</f>
        <v>0</v>
      </c>
      <c r="AF41" s="6">
        <f>SUMPRODUCT((N36:N45=X42)*(U36:U45=3))+SUMPRODUCT((P36:P45=X42)*(V36:V45=3))</f>
        <v>0</v>
      </c>
      <c r="AG41" s="6">
        <f>SUMPRODUCT((N36:N45=X42)*(U36:U45=1))+SUMPRODUCT((P36:P45=X42)*(V36:V45=1))</f>
        <v>0</v>
      </c>
      <c r="AH41" s="6">
        <f>SUMPRODUCT((N36:N45=X42)*(U36:U45=0))+SUMPRODUCT((P36:P45=X42)*(V36:V45=0))</f>
        <v>0</v>
      </c>
      <c r="AI41" s="29">
        <f>RANK(AC41,AC38:AC42,0)</f>
        <v>1</v>
      </c>
      <c r="AJ41" s="6">
        <f t="shared" si="22"/>
        <v>0</v>
      </c>
    </row>
    <row r="42" spans="2:36">
      <c r="B42" s="16" t="s">
        <v>10</v>
      </c>
      <c r="C42" s="11" t="str">
        <f>B32</f>
        <v>Monaco</v>
      </c>
      <c r="D42" s="12" t="s">
        <v>7</v>
      </c>
      <c r="E42" s="13" t="str">
        <f>B30</f>
        <v>Werder Bremen</v>
      </c>
      <c r="F42" s="14">
        <v>0</v>
      </c>
      <c r="G42" s="12" t="s">
        <v>7</v>
      </c>
      <c r="H42" s="14">
        <v>1</v>
      </c>
      <c r="I42" s="12"/>
      <c r="J42" s="6">
        <f t="shared" si="18"/>
        <v>0</v>
      </c>
      <c r="K42" s="6">
        <f t="shared" si="19"/>
        <v>3</v>
      </c>
      <c r="M42" s="16" t="s">
        <v>414</v>
      </c>
      <c r="N42" s="11" t="str">
        <f>M32</f>
        <v>Inter Milan</v>
      </c>
      <c r="O42" s="12" t="s">
        <v>7</v>
      </c>
      <c r="P42" s="13" t="str">
        <f>M30</f>
        <v>Monaco</v>
      </c>
      <c r="Q42" s="14"/>
      <c r="R42" s="12" t="s">
        <v>7</v>
      </c>
      <c r="S42" s="14"/>
      <c r="T42" s="12"/>
      <c r="U42" s="6" t="str">
        <f t="shared" ref="U42:U45" si="23">IF(Q42="","",IF(Q42&gt;S42,3,IF(Q42=S42,1,0)))</f>
        <v/>
      </c>
      <c r="V42" s="6" t="str">
        <f t="shared" ref="V42:V45" si="24">IF(S42="","",IF(S42&gt;Q42,3,IF(S42=Q42,1,0)))</f>
        <v/>
      </c>
      <c r="X42" s="27" t="str">
        <f>M32</f>
        <v>Inter Milan</v>
      </c>
      <c r="Y42" s="6" t="str">
        <f>V38</f>
        <v/>
      </c>
      <c r="Z42" s="6" t="str">
        <f>V40</f>
        <v/>
      </c>
      <c r="AA42" s="6" t="str">
        <f>U41</f>
        <v/>
      </c>
      <c r="AB42" s="6" t="str">
        <f>V43</f>
        <v/>
      </c>
      <c r="AC42" s="28">
        <f>SUM(Y42:AB42)</f>
        <v>0</v>
      </c>
      <c r="AD42" s="6">
        <f>SUMIF(N36:N45,X43,Q36:Q45)+SUMIF(P36:P45,X43,S36:S45)</f>
        <v>0</v>
      </c>
      <c r="AE42" s="6">
        <f>SUMIF(N36:N45,X43,S36:S45)+SUMIF(P36:P45,X43,Q36:Q45)</f>
        <v>0</v>
      </c>
      <c r="AF42" s="6">
        <f>SUMPRODUCT((N36:N45=X43)*(U36:U45=3))+SUMPRODUCT((P36:P45=X43)*(V36:V45=3))</f>
        <v>0</v>
      </c>
      <c r="AG42" s="6">
        <f>SUMPRODUCT((N36:N45=X43)*(U36:U45=1))+SUMPRODUCT((P36:P45=X43)*(V36:V45=1))</f>
        <v>0</v>
      </c>
      <c r="AH42" s="6">
        <f>SUMPRODUCT((N36:N45=X43)*(U36:U45=0))+SUMPRODUCT((P36:P45=X43)*(V36:V45=0))</f>
        <v>0</v>
      </c>
      <c r="AI42" s="29">
        <f>RANK(AC42,AC38:AC42,0)</f>
        <v>1</v>
      </c>
      <c r="AJ42" s="6">
        <f t="shared" si="22"/>
        <v>0</v>
      </c>
    </row>
    <row r="43" spans="2:36">
      <c r="B43" s="16" t="s">
        <v>12</v>
      </c>
      <c r="C43" s="11" t="str">
        <f>B31</f>
        <v>Inter Milan</v>
      </c>
      <c r="D43" s="12" t="s">
        <v>7</v>
      </c>
      <c r="E43" s="13" t="str">
        <f>B28</f>
        <v>Espanyol</v>
      </c>
      <c r="F43" s="14">
        <v>0</v>
      </c>
      <c r="G43" s="12" t="s">
        <v>7</v>
      </c>
      <c r="H43" s="14">
        <v>2</v>
      </c>
      <c r="I43" s="12"/>
      <c r="J43" s="6">
        <f t="shared" si="18"/>
        <v>0</v>
      </c>
      <c r="K43" s="6">
        <f t="shared" si="19"/>
        <v>3</v>
      </c>
      <c r="M43" s="16" t="s">
        <v>415</v>
      </c>
      <c r="N43" s="11" t="str">
        <f>M31</f>
        <v>AJAX</v>
      </c>
      <c r="O43" s="12" t="s">
        <v>7</v>
      </c>
      <c r="P43" s="13" t="str">
        <f>M28</f>
        <v>PSV</v>
      </c>
      <c r="Q43" s="14"/>
      <c r="R43" s="12" t="s">
        <v>7</v>
      </c>
      <c r="S43" s="14"/>
      <c r="T43" s="12"/>
      <c r="U43" s="6" t="str">
        <f t="shared" si="23"/>
        <v/>
      </c>
      <c r="V43" s="6" t="str">
        <f t="shared" si="24"/>
        <v/>
      </c>
    </row>
    <row r="44" spans="2:36">
      <c r="B44" s="16" t="s">
        <v>14</v>
      </c>
      <c r="C44" s="11" t="str">
        <f>B29</f>
        <v>AJAX</v>
      </c>
      <c r="D44" s="12" t="s">
        <v>7</v>
      </c>
      <c r="E44" s="13" t="str">
        <f>B30</f>
        <v>Werder Bremen</v>
      </c>
      <c r="F44" s="14">
        <v>0</v>
      </c>
      <c r="G44" s="12" t="s">
        <v>7</v>
      </c>
      <c r="H44" s="14">
        <v>1</v>
      </c>
      <c r="I44" s="12"/>
      <c r="J44" s="6">
        <f t="shared" si="18"/>
        <v>0</v>
      </c>
      <c r="K44" s="6">
        <f t="shared" si="19"/>
        <v>3</v>
      </c>
      <c r="M44" s="16" t="s">
        <v>416</v>
      </c>
      <c r="N44" s="11" t="str">
        <f>M29</f>
        <v>Werder Bremen</v>
      </c>
      <c r="O44" s="12" t="s">
        <v>7</v>
      </c>
      <c r="P44" s="13" t="str">
        <f>M30</f>
        <v>Monaco</v>
      </c>
      <c r="Q44" s="14"/>
      <c r="R44" s="12" t="s">
        <v>7</v>
      </c>
      <c r="S44" s="14"/>
      <c r="T44" s="12"/>
      <c r="U44" s="6" t="str">
        <f t="shared" si="23"/>
        <v/>
      </c>
      <c r="V44" s="6" t="str">
        <f t="shared" si="24"/>
        <v/>
      </c>
    </row>
    <row r="45" spans="2:36">
      <c r="B45" s="16" t="s">
        <v>16</v>
      </c>
      <c r="C45" s="11" t="str">
        <f>B31</f>
        <v>Inter Milan</v>
      </c>
      <c r="D45" s="12" t="s">
        <v>7</v>
      </c>
      <c r="E45" s="13" t="str">
        <f>B32</f>
        <v>Monaco</v>
      </c>
      <c r="F45" s="14">
        <v>0</v>
      </c>
      <c r="G45" s="12" t="s">
        <v>7</v>
      </c>
      <c r="H45" s="14">
        <v>3</v>
      </c>
      <c r="I45" s="12"/>
      <c r="J45" s="6">
        <f t="shared" si="18"/>
        <v>0</v>
      </c>
      <c r="K45" s="6">
        <f t="shared" si="19"/>
        <v>3</v>
      </c>
      <c r="M45" s="16" t="s">
        <v>417</v>
      </c>
      <c r="N45" s="11" t="str">
        <f>M31</f>
        <v>AJAX</v>
      </c>
      <c r="O45" s="12" t="s">
        <v>7</v>
      </c>
      <c r="P45" s="13" t="str">
        <f>M32</f>
        <v>Inter Milan</v>
      </c>
      <c r="Q45" s="14"/>
      <c r="R45" s="12" t="s">
        <v>7</v>
      </c>
      <c r="S45" s="14"/>
      <c r="T45" s="12"/>
      <c r="U45" s="6" t="str">
        <f t="shared" si="23"/>
        <v/>
      </c>
      <c r="V45" s="6" t="str">
        <f t="shared" si="24"/>
        <v/>
      </c>
    </row>
    <row r="46" spans="2:36">
      <c r="AB46" s="31"/>
    </row>
    <row r="47" spans="2:36">
      <c r="AB47" s="34"/>
    </row>
    <row r="48" spans="2:36">
      <c r="AB48" s="32"/>
    </row>
    <row r="49" spans="4:28">
      <c r="AB49" s="32"/>
    </row>
    <row r="50" spans="4:28">
      <c r="AB50" s="32"/>
    </row>
    <row r="51" spans="4:28">
      <c r="AB51" s="32"/>
    </row>
    <row r="52" spans="4:28">
      <c r="AB52" s="32"/>
    </row>
    <row r="53" spans="4:28">
      <c r="D53" s="1"/>
      <c r="F53" s="252"/>
      <c r="G53" s="252"/>
      <c r="H53" s="252"/>
      <c r="Q53" s="252"/>
      <c r="R53" s="252"/>
      <c r="S53" s="252"/>
      <c r="T53" s="40"/>
      <c r="U53" s="40"/>
      <c r="V53" s="40"/>
      <c r="AB53" s="32"/>
    </row>
    <row r="54" spans="4:28">
      <c r="D54" s="1"/>
      <c r="G54" s="40"/>
      <c r="R54" s="40"/>
      <c r="AB54" s="32"/>
    </row>
    <row r="55" spans="4:28">
      <c r="D55" s="1"/>
      <c r="G55" s="40"/>
      <c r="R55" s="40"/>
      <c r="AB55" s="32"/>
    </row>
    <row r="56" spans="4:28">
      <c r="D56" s="1"/>
      <c r="G56" s="40"/>
      <c r="R56" s="40"/>
      <c r="AB56" s="34"/>
    </row>
    <row r="57" spans="4:28">
      <c r="D57" s="1"/>
      <c r="G57" s="40"/>
      <c r="R57" s="40"/>
      <c r="AB57" s="34"/>
    </row>
    <row r="58" spans="4:28">
      <c r="D58" s="1"/>
      <c r="G58" s="40"/>
      <c r="R58" s="40"/>
      <c r="AB58" s="32"/>
    </row>
    <row r="59" spans="4:28">
      <c r="D59" s="1"/>
      <c r="G59" s="40"/>
      <c r="R59" s="40"/>
      <c r="AB59" s="32"/>
    </row>
    <row r="60" spans="4:28">
      <c r="D60" s="1"/>
      <c r="G60" s="40"/>
      <c r="R60" s="40"/>
      <c r="AB60" s="32"/>
    </row>
    <row r="61" spans="4:28">
      <c r="D61" s="1"/>
      <c r="G61" s="40"/>
      <c r="R61" s="40"/>
      <c r="AB61" s="32"/>
    </row>
    <row r="62" spans="4:28">
      <c r="D62" s="1"/>
      <c r="G62" s="40"/>
      <c r="R62" s="40"/>
      <c r="AB62" s="32"/>
    </row>
    <row r="63" spans="4:28">
      <c r="D63" s="1"/>
      <c r="G63" s="40"/>
      <c r="R63" s="40"/>
      <c r="AB63" s="31"/>
    </row>
    <row r="64" spans="4:28">
      <c r="AB64" s="31"/>
    </row>
    <row r="65" spans="28:28">
      <c r="AB65" s="31"/>
    </row>
    <row r="66" spans="28:28">
      <c r="AB66" s="31"/>
    </row>
    <row r="67" spans="28:28">
      <c r="AB67" s="31"/>
    </row>
    <row r="68" spans="28:28">
      <c r="AB68" s="31"/>
    </row>
    <row r="69" spans="28:28">
      <c r="AB69" s="34"/>
    </row>
    <row r="70" spans="28:28">
      <c r="AB70" s="32"/>
    </row>
    <row r="71" spans="28:28">
      <c r="AB71" s="32"/>
    </row>
    <row r="72" spans="28:28">
      <c r="AB72" s="32"/>
    </row>
    <row r="73" spans="28:28">
      <c r="AB73" s="32"/>
    </row>
    <row r="74" spans="28:28">
      <c r="AB74" s="32"/>
    </row>
    <row r="75" spans="28:28">
      <c r="AB75" s="32"/>
    </row>
    <row r="76" spans="28:28">
      <c r="AB76" s="32"/>
    </row>
    <row r="77" spans="28:28">
      <c r="AB77" s="32"/>
    </row>
    <row r="78" spans="28:28">
      <c r="AB78" s="34"/>
    </row>
    <row r="79" spans="28:28">
      <c r="AB79" s="34"/>
    </row>
    <row r="80" spans="28:28">
      <c r="AB80" s="32"/>
    </row>
    <row r="81" spans="28:28">
      <c r="AB81" s="32"/>
    </row>
    <row r="82" spans="28:28">
      <c r="AB82" s="32"/>
    </row>
    <row r="83" spans="28:28">
      <c r="AB83" s="32"/>
    </row>
    <row r="84" spans="28:28">
      <c r="AB84" s="32"/>
    </row>
    <row r="85" spans="28:28">
      <c r="AB85" s="31"/>
    </row>
    <row r="86" spans="28:28">
      <c r="AB86" s="31"/>
    </row>
    <row r="91" spans="28:28">
      <c r="AB91" s="36" t="s">
        <v>87</v>
      </c>
    </row>
    <row r="92" spans="28:28">
      <c r="AB92" s="6">
        <f>K107</f>
        <v>0</v>
      </c>
    </row>
    <row r="93" spans="28:28">
      <c r="AB93" s="6">
        <f>J108</f>
        <v>0</v>
      </c>
    </row>
    <row r="94" spans="28:28">
      <c r="AB94" s="6">
        <f>K108</f>
        <v>0</v>
      </c>
    </row>
    <row r="95" spans="28:28">
      <c r="AB95" s="6">
        <f>J109</f>
        <v>0</v>
      </c>
    </row>
    <row r="96" spans="28:28">
      <c r="AB96" s="6">
        <f>K109</f>
        <v>0</v>
      </c>
    </row>
    <row r="97" spans="28:28">
      <c r="AB97" s="32"/>
    </row>
    <row r="98" spans="28:28">
      <c r="AB98" s="32"/>
    </row>
    <row r="99" spans="28:28">
      <c r="AB99" s="32"/>
    </row>
    <row r="100" spans="28:28">
      <c r="AB100" s="34"/>
    </row>
    <row r="101" spans="28:28">
      <c r="AB101" s="36" t="s">
        <v>87</v>
      </c>
    </row>
    <row r="102" spans="28:28">
      <c r="AB102" s="6">
        <f>V107</f>
        <v>0</v>
      </c>
    </row>
    <row r="103" spans="28:28">
      <c r="AB103" s="6">
        <f>U108</f>
        <v>0</v>
      </c>
    </row>
    <row r="104" spans="28:28">
      <c r="AB104" s="6">
        <f>V108</f>
        <v>0</v>
      </c>
    </row>
    <row r="105" spans="28:28">
      <c r="AB105" s="6">
        <f>U109</f>
        <v>0</v>
      </c>
    </row>
    <row r="106" spans="28:28">
      <c r="AB106" s="6">
        <f>V109</f>
        <v>0</v>
      </c>
    </row>
  </sheetData>
  <mergeCells count="12">
    <mergeCell ref="U35:V35"/>
    <mergeCell ref="F53:H53"/>
    <mergeCell ref="Q53:S53"/>
    <mergeCell ref="F35:H35"/>
    <mergeCell ref="J35:K35"/>
    <mergeCell ref="Q35:S35"/>
    <mergeCell ref="U11:V11"/>
    <mergeCell ref="C1:E1"/>
    <mergeCell ref="N1:P1"/>
    <mergeCell ref="F11:H11"/>
    <mergeCell ref="J11:K11"/>
    <mergeCell ref="Q11:S11"/>
  </mergeCells>
  <pageMargins left="0.70866141732283472" right="0.70866141732283472" top="0.74803149606299213" bottom="0.74803149606299213" header="0.31496062992125984" footer="0.31496062992125984"/>
  <pageSetup paperSize="8" scale="4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AJ65"/>
  <sheetViews>
    <sheetView zoomScale="80" zoomScaleNormal="80" workbookViewId="0">
      <selection activeCell="E4" sqref="E4"/>
    </sheetView>
  </sheetViews>
  <sheetFormatPr defaultColWidth="9.140625" defaultRowHeight="15"/>
  <cols>
    <col min="1" max="1" width="2.140625" style="1" bestFit="1" customWidth="1"/>
    <col min="2" max="2" width="17.85546875" style="1" bestFit="1" customWidth="1"/>
    <col min="3" max="3" width="20.28515625" style="1" bestFit="1" customWidth="1"/>
    <col min="4" max="4" width="1.5703125" style="3" bestFit="1" customWidth="1"/>
    <col min="5" max="5" width="20.28515625" style="1" bestFit="1" customWidth="1"/>
    <col min="6" max="6" width="3.28515625" style="1" customWidth="1"/>
    <col min="7" max="7" width="1.5703125" style="1" bestFit="1" customWidth="1"/>
    <col min="8" max="8" width="3.5703125" style="1" customWidth="1"/>
    <col min="9" max="9" width="3.42578125" style="1" customWidth="1"/>
    <col min="10" max="11" width="5.140625" style="1" customWidth="1"/>
    <col min="12" max="12" width="9.140625" style="1"/>
    <col min="13" max="13" width="17.85546875" style="1" bestFit="1" customWidth="1"/>
    <col min="14" max="14" width="20.140625" style="1" bestFit="1" customWidth="1"/>
    <col min="15" max="15" width="1.5703125" style="3" bestFit="1" customWidth="1"/>
    <col min="16" max="16" width="20.140625" style="1" bestFit="1" customWidth="1"/>
    <col min="17" max="17" width="4.85546875" style="1" customWidth="1"/>
    <col min="18" max="18" width="1.5703125" style="1" bestFit="1" customWidth="1"/>
    <col min="19" max="19" width="4.5703125" style="1" customWidth="1"/>
    <col min="20" max="22" width="4.28515625" style="1" customWidth="1"/>
    <col min="23" max="23" width="9.140625" style="1"/>
    <col min="24" max="24" width="17.85546875" style="1" bestFit="1" customWidth="1"/>
    <col min="25" max="28" width="3.7109375" style="1" customWidth="1"/>
    <col min="29" max="29" width="7.28515625" style="1" bestFit="1" customWidth="1"/>
    <col min="30" max="30" width="5.7109375" style="1" bestFit="1" customWidth="1"/>
    <col min="31" max="31" width="6.7109375" style="1" bestFit="1" customWidth="1"/>
    <col min="32" max="32" width="6" style="1" bestFit="1" customWidth="1"/>
    <col min="33" max="33" width="5.5703125" style="1" bestFit="1" customWidth="1"/>
    <col min="34" max="34" width="7.28515625" style="1" bestFit="1" customWidth="1"/>
    <col min="35" max="35" width="7" style="1" bestFit="1" customWidth="1"/>
    <col min="36" max="36" width="9.5703125" style="1" bestFit="1" customWidth="1"/>
    <col min="37" max="16384" width="9.140625" style="1"/>
  </cols>
  <sheetData>
    <row r="1" spans="1:36" s="8" customFormat="1">
      <c r="B1" s="22"/>
      <c r="C1" s="247" t="s">
        <v>0</v>
      </c>
      <c r="D1" s="248"/>
      <c r="E1" s="248"/>
      <c r="F1" s="22"/>
      <c r="G1" s="22"/>
      <c r="H1" s="22"/>
      <c r="M1" s="22"/>
      <c r="N1" s="247" t="s">
        <v>1</v>
      </c>
      <c r="O1" s="248"/>
      <c r="P1" s="248"/>
      <c r="Q1" s="22"/>
      <c r="R1" s="22"/>
      <c r="S1" s="22"/>
      <c r="T1" s="22"/>
      <c r="U1" s="22"/>
      <c r="V1" s="22"/>
      <c r="X1" s="35" t="s">
        <v>88</v>
      </c>
    </row>
    <row r="2" spans="1:36">
      <c r="B2" s="2" t="s">
        <v>121</v>
      </c>
      <c r="D2" s="132"/>
      <c r="M2" s="2" t="s">
        <v>122</v>
      </c>
      <c r="O2" s="132"/>
    </row>
    <row r="3" spans="1:36">
      <c r="D3" s="132"/>
      <c r="O3" s="132"/>
      <c r="X3" s="37" t="str">
        <f>B2</f>
        <v>Poule A-A</v>
      </c>
      <c r="Y3" s="36" t="s">
        <v>79</v>
      </c>
      <c r="Z3" s="36" t="s">
        <v>80</v>
      </c>
      <c r="AA3" s="36" t="s">
        <v>81</v>
      </c>
      <c r="AB3" s="36" t="s">
        <v>87</v>
      </c>
      <c r="AC3" s="36" t="s">
        <v>4</v>
      </c>
      <c r="AD3" s="36" t="s">
        <v>82</v>
      </c>
      <c r="AE3" s="36" t="s">
        <v>83</v>
      </c>
      <c r="AF3" s="36" t="s">
        <v>84</v>
      </c>
      <c r="AG3" s="36" t="s">
        <v>85</v>
      </c>
      <c r="AH3" s="36" t="s">
        <v>86</v>
      </c>
      <c r="AI3" s="36" t="s">
        <v>5</v>
      </c>
      <c r="AJ3" s="36" t="s">
        <v>127</v>
      </c>
    </row>
    <row r="4" spans="1:36">
      <c r="A4" s="1">
        <v>1</v>
      </c>
      <c r="B4" s="41" t="s">
        <v>101</v>
      </c>
      <c r="C4" s="5" t="str">
        <f>VLOOKUP(B4,'Teams + teamnaam'!$AA$2:$AD$53,3,FALSE)</f>
        <v>VEV'67</v>
      </c>
      <c r="D4" s="132"/>
      <c r="M4" s="42" t="s">
        <v>105</v>
      </c>
      <c r="N4" s="5" t="str">
        <f>VLOOKUP(M4,'Teams + teamnaam'!$AA$2:$AD$53,3,FALSE)</f>
        <v>VEV'67</v>
      </c>
      <c r="O4" s="132"/>
      <c r="X4" s="27" t="str">
        <f>B4</f>
        <v>Liverpool</v>
      </c>
      <c r="Y4" s="6">
        <f>J12</f>
        <v>3</v>
      </c>
      <c r="Z4" s="6">
        <f>K14</f>
        <v>3</v>
      </c>
      <c r="AA4" s="6">
        <f>J17</f>
        <v>0</v>
      </c>
      <c r="AB4" s="6">
        <f>K19</f>
        <v>3</v>
      </c>
      <c r="AC4" s="28">
        <f>SUM(Y4:AB4)</f>
        <v>9</v>
      </c>
      <c r="AD4" s="6">
        <f>SUMIF(C12:C21,X4,F12:F21)+SUMIF(E12:E21,X4,H12:H21)</f>
        <v>12</v>
      </c>
      <c r="AE4" s="6">
        <f>SUMIF(C12:C21,X4,H12:H21)+SUMIF(E12:E21,X4,F12:F21)</f>
        <v>6</v>
      </c>
      <c r="AF4" s="6">
        <f>SUMPRODUCT((C12:C21=X4)*(J12:J21=3))+SUMPRODUCT((E12:E21=X4)*(K12:K21=3))</f>
        <v>3</v>
      </c>
      <c r="AG4" s="6">
        <f>SUMPRODUCT((C12:C21=X4)*(J12:J21=1))+SUMPRODUCT((E12:E21=X4)*(K12:K21=1))</f>
        <v>0</v>
      </c>
      <c r="AH4" s="6">
        <f>SUMPRODUCT((C12:C21=X4)*(J12:J21=0))+SUMPRODUCT((E12:E21=X4)*(K12:K21=0))</f>
        <v>1</v>
      </c>
      <c r="AI4" s="29">
        <f>RANK(AC4,AC4:AC8,0)</f>
        <v>2</v>
      </c>
      <c r="AJ4" s="6">
        <f>AD4-AE4</f>
        <v>6</v>
      </c>
    </row>
    <row r="5" spans="1:36">
      <c r="A5" s="1">
        <v>2</v>
      </c>
      <c r="B5" s="41" t="s">
        <v>105</v>
      </c>
      <c r="C5" s="5" t="str">
        <f>VLOOKUP(B5,'Teams + teamnaam'!$AA$2:$AD$53,3,FALSE)</f>
        <v>VEV'67</v>
      </c>
      <c r="D5" s="132"/>
      <c r="M5" s="42" t="s">
        <v>101</v>
      </c>
      <c r="N5" s="5" t="str">
        <f>VLOOKUP(M5,'Teams + teamnaam'!$AA$2:$AD$53,3,FALSE)</f>
        <v>VEV'67</v>
      </c>
      <c r="O5" s="132"/>
      <c r="X5" s="27" t="str">
        <f t="shared" ref="X5:X8" si="0">B5</f>
        <v>Chelsea</v>
      </c>
      <c r="Y5" s="6">
        <f>J13</f>
        <v>3</v>
      </c>
      <c r="Z5" s="6">
        <f>K15</f>
        <v>3</v>
      </c>
      <c r="AA5" s="6">
        <f>K17</f>
        <v>3</v>
      </c>
      <c r="AB5" s="6">
        <f>J20</f>
        <v>1</v>
      </c>
      <c r="AC5" s="28">
        <f t="shared" ref="AC5:AC8" si="1">SUM(Y5:AB5)</f>
        <v>10</v>
      </c>
      <c r="AD5" s="6">
        <f>SUMIF(C12:C21,X5,F12:F21)+SUMIF(E12:E21,X5,H12:H21)</f>
        <v>8</v>
      </c>
      <c r="AE5" s="6">
        <f>SUMIF(C12:C21,X5,H12:H21)+SUMIF(E12:E21,X5,F12:F21)</f>
        <v>1</v>
      </c>
      <c r="AF5" s="6">
        <f>SUMPRODUCT((C12:C21=X5)*(J12:J21=3))+SUMPRODUCT((E12:E21=X5)*(K12:K21=3))</f>
        <v>3</v>
      </c>
      <c r="AG5" s="6">
        <f>SUMPRODUCT((C12:C21=X5)*(J12:J21=1))+SUMPRODUCT((E12:E21=X5)*(K12:K21=1))</f>
        <v>1</v>
      </c>
      <c r="AH5" s="6">
        <f>SUMPRODUCT((C12:C21=X5)*(J12:J21=0))+SUMPRODUCT((E12:E21=X5)*(K12:K21=0))</f>
        <v>0</v>
      </c>
      <c r="AI5" s="29">
        <f>RANK(AC5,AC4:AC8,0)</f>
        <v>1</v>
      </c>
      <c r="AJ5" s="6">
        <f t="shared" ref="AJ5:AJ8" si="2">AD5-AE5</f>
        <v>7</v>
      </c>
    </row>
    <row r="6" spans="1:36">
      <c r="A6" s="1">
        <v>3</v>
      </c>
      <c r="B6" s="41" t="s">
        <v>114</v>
      </c>
      <c r="C6" s="5" t="str">
        <f>VLOOKUP(B6,'Teams + teamnaam'!$AA$2:$AD$53,3,FALSE)</f>
        <v>SV Marum</v>
      </c>
      <c r="D6" s="132"/>
      <c r="M6" s="42" t="s">
        <v>114</v>
      </c>
      <c r="N6" s="5" t="str">
        <f>VLOOKUP(M6,'Teams + teamnaam'!$AA$2:$AD$53,3,FALSE)</f>
        <v>SV Marum</v>
      </c>
      <c r="O6" s="132"/>
      <c r="X6" s="27" t="str">
        <f t="shared" si="0"/>
        <v>Sevilla</v>
      </c>
      <c r="Y6" s="6">
        <f>J14</f>
        <v>0</v>
      </c>
      <c r="Z6" s="6">
        <f>J16</f>
        <v>3</v>
      </c>
      <c r="AA6" s="6">
        <f>K18</f>
        <v>3</v>
      </c>
      <c r="AB6" s="6">
        <f>K20</f>
        <v>1</v>
      </c>
      <c r="AC6" s="28">
        <f t="shared" si="1"/>
        <v>7</v>
      </c>
      <c r="AD6" s="6">
        <f>SUMIF(C12:C21,X6,F12:F21)+SUMIF(E12:E21,X6,H12:H21)</f>
        <v>10</v>
      </c>
      <c r="AE6" s="6">
        <f>SUMIF(C12:C21,X6,H12:H21)+SUMIF(E12:E21,X6,F12:F21)</f>
        <v>5</v>
      </c>
      <c r="AF6" s="6">
        <f>SUMPRODUCT((C12:C21=X6)*(J12:J21=3))+SUMPRODUCT((E12:E21=X6)*(K12:K21=3))</f>
        <v>2</v>
      </c>
      <c r="AG6" s="6">
        <f>SUMPRODUCT((C12:C21=X6)*(J12:J21=1))+SUMPRODUCT((E12:E21=X6)*(K12:K21=1))</f>
        <v>1</v>
      </c>
      <c r="AH6" s="6">
        <f>SUMPRODUCT((C12:C21=X6)*(J12:J21=0))+SUMPRODUCT((E12:E21=X6)*(K12:K21=0))</f>
        <v>1</v>
      </c>
      <c r="AI6" s="29">
        <f>RANK(AC6,AC4:AC8,0)</f>
        <v>3</v>
      </c>
      <c r="AJ6" s="6">
        <f t="shared" si="2"/>
        <v>5</v>
      </c>
    </row>
    <row r="7" spans="1:36">
      <c r="A7" s="1">
        <v>4</v>
      </c>
      <c r="B7" s="41" t="s">
        <v>154</v>
      </c>
      <c r="C7" s="5" t="str">
        <f>VLOOKUP(B7,'Teams + teamnaam'!$AA$2:$AD$53,3,FALSE)</f>
        <v>VV Grijpskerk</v>
      </c>
      <c r="D7" s="132"/>
      <c r="M7" s="42" t="s">
        <v>636</v>
      </c>
      <c r="N7" s="5" t="s">
        <v>605</v>
      </c>
      <c r="O7" s="132"/>
      <c r="X7" s="27" t="str">
        <f t="shared" si="0"/>
        <v>Lazio</v>
      </c>
      <c r="Y7" s="6">
        <f>K13</f>
        <v>0</v>
      </c>
      <c r="Z7" s="6">
        <f>K16</f>
        <v>0</v>
      </c>
      <c r="AA7" s="6">
        <f>J19</f>
        <v>0</v>
      </c>
      <c r="AB7" s="6">
        <f>J21</f>
        <v>0</v>
      </c>
      <c r="AC7" s="28">
        <f t="shared" si="1"/>
        <v>0</v>
      </c>
      <c r="AD7" s="6">
        <f>SUMIF(C12:C21,X7,F12:F21)+SUMIF(E12:E21,X7,H12:H21)</f>
        <v>4</v>
      </c>
      <c r="AE7" s="6">
        <f>SUMIF(C12:C21,X7,H12:H21)+SUMIF(E12:E21,X7,F12:F21)</f>
        <v>16</v>
      </c>
      <c r="AF7" s="6">
        <f>SUMPRODUCT((C12:C21=X7)*(J12:J21=3))+SUMPRODUCT((E12:E21=X7)*(K12:K21=3))</f>
        <v>0</v>
      </c>
      <c r="AG7" s="6">
        <f>SUMPRODUCT((C12:C21=X7)*(J12:J21=1))+SUMPRODUCT((E12:E21=X7)*(K12:K21=1))</f>
        <v>0</v>
      </c>
      <c r="AH7" s="6">
        <f>SUMPRODUCT((C12:C21=X7)*(J12:J21=0))+SUMPRODUCT((E12:E21=X7)*(K12:K21=0))</f>
        <v>4</v>
      </c>
      <c r="AI7" s="29">
        <f>RANK(AC7,AC4:AC8,0)</f>
        <v>5</v>
      </c>
      <c r="AJ7" s="6">
        <f t="shared" si="2"/>
        <v>-12</v>
      </c>
    </row>
    <row r="8" spans="1:36">
      <c r="A8" s="1">
        <v>5</v>
      </c>
      <c r="B8" s="41" t="s">
        <v>604</v>
      </c>
      <c r="C8" s="5" t="s">
        <v>605</v>
      </c>
      <c r="D8" s="132"/>
      <c r="M8" s="42" t="s">
        <v>116</v>
      </c>
      <c r="N8" s="5" t="str">
        <f>VLOOKUP(M8,'Teams + teamnaam'!$AA$2:$AD$53,3,FALSE)</f>
        <v>VEV'67</v>
      </c>
      <c r="O8" s="132"/>
      <c r="X8" s="27" t="str">
        <f t="shared" si="0"/>
        <v>Galatasaray</v>
      </c>
      <c r="Y8" s="6">
        <f>K12</f>
        <v>0</v>
      </c>
      <c r="Z8" s="6">
        <f>J15</f>
        <v>0</v>
      </c>
      <c r="AA8" s="6">
        <f>J18</f>
        <v>0</v>
      </c>
      <c r="AB8" s="6">
        <f>K21</f>
        <v>3</v>
      </c>
      <c r="AC8" s="28">
        <f t="shared" si="1"/>
        <v>3</v>
      </c>
      <c r="AD8" s="6">
        <f>SUMIF(C12:C21,X8,F12:F21)+SUMIF(E12:E21,X8,H12:H21)</f>
        <v>3</v>
      </c>
      <c r="AE8" s="6">
        <f>SUMIF(C12:C21,X8,H12:H21)+SUMIF(E12:E21,X8,F12:F21)</f>
        <v>9</v>
      </c>
      <c r="AF8" s="6">
        <f>SUMPRODUCT((C12:C21=X8)*(J12:J21=3))+SUMPRODUCT((E12:E21=X8)*(K12:K21=3))</f>
        <v>1</v>
      </c>
      <c r="AG8" s="6">
        <f>SUMPRODUCT((C12:C21=X8)*(J12:J21=1))+SUMPRODUCT((E12:E21=X8)*(K12:K21=1))</f>
        <v>0</v>
      </c>
      <c r="AH8" s="6">
        <f>SUMPRODUCT((C12:C21=X8)*(J12:J21=0))+SUMPRODUCT((E12:E21=X8)*(K12:K21=0))</f>
        <v>3</v>
      </c>
      <c r="AI8" s="29">
        <f>RANK(AC8,AC4:AC8,0)</f>
        <v>4</v>
      </c>
      <c r="AJ8" s="6">
        <f t="shared" si="2"/>
        <v>-6</v>
      </c>
    </row>
    <row r="9" spans="1:36">
      <c r="D9" s="132"/>
      <c r="O9" s="132"/>
      <c r="X9" s="31"/>
      <c r="Y9" s="32"/>
      <c r="Z9" s="32"/>
      <c r="AA9" s="32"/>
      <c r="AB9" s="32"/>
      <c r="AC9" s="32"/>
      <c r="AD9" s="32"/>
      <c r="AE9" s="32"/>
      <c r="AF9" s="31"/>
      <c r="AG9" s="31"/>
      <c r="AH9" s="31"/>
    </row>
    <row r="10" spans="1:36">
      <c r="B10" s="64" t="s">
        <v>347</v>
      </c>
      <c r="D10" s="132"/>
      <c r="M10" s="2" t="s">
        <v>628</v>
      </c>
      <c r="O10" s="132"/>
      <c r="P10" s="2" t="s">
        <v>334</v>
      </c>
      <c r="X10" s="31"/>
      <c r="Y10" s="32"/>
      <c r="Z10" s="32"/>
      <c r="AA10" s="32"/>
      <c r="AB10" s="32"/>
      <c r="AC10" s="32"/>
      <c r="AD10" s="32"/>
      <c r="AE10" s="32"/>
      <c r="AF10" s="31"/>
      <c r="AG10" s="31"/>
      <c r="AH10" s="31"/>
    </row>
    <row r="11" spans="1:36">
      <c r="B11" s="8"/>
      <c r="C11" s="8"/>
      <c r="D11" s="131"/>
      <c r="E11" s="8"/>
      <c r="F11" s="249" t="s">
        <v>5</v>
      </c>
      <c r="G11" s="171"/>
      <c r="H11" s="171"/>
      <c r="I11" s="8"/>
      <c r="J11" s="250" t="s">
        <v>4</v>
      </c>
      <c r="K11" s="249"/>
      <c r="M11" s="8"/>
      <c r="N11" s="8"/>
      <c r="O11" s="131"/>
      <c r="P11" s="8"/>
      <c r="Q11" s="249" t="s">
        <v>5</v>
      </c>
      <c r="R11" s="171"/>
      <c r="S11" s="171"/>
      <c r="T11" s="8"/>
      <c r="U11" s="250" t="s">
        <v>4</v>
      </c>
      <c r="V11" s="249"/>
      <c r="W11" s="19"/>
      <c r="X11" s="35" t="s">
        <v>88</v>
      </c>
      <c r="Y11" s="32"/>
      <c r="Z11" s="32"/>
      <c r="AA11" s="32"/>
      <c r="AB11" s="32"/>
      <c r="AC11" s="32"/>
      <c r="AD11" s="32"/>
      <c r="AE11" s="32"/>
      <c r="AF11" s="31"/>
      <c r="AG11" s="33"/>
      <c r="AH11" s="31"/>
    </row>
    <row r="12" spans="1:36">
      <c r="B12" s="16" t="s">
        <v>396</v>
      </c>
      <c r="C12" s="11" t="str">
        <f>B4</f>
        <v>Liverpool</v>
      </c>
      <c r="D12" s="12" t="s">
        <v>7</v>
      </c>
      <c r="E12" s="13" t="str">
        <f>B8</f>
        <v>Galatasaray</v>
      </c>
      <c r="F12" s="14">
        <v>3</v>
      </c>
      <c r="G12" s="12" t="s">
        <v>7</v>
      </c>
      <c r="H12" s="14">
        <v>1</v>
      </c>
      <c r="I12" s="12"/>
      <c r="J12" s="6">
        <f>IF(F12="","",IF(F12&gt;H12,3,IF(F12=H12,1,0)))</f>
        <v>3</v>
      </c>
      <c r="K12" s="6">
        <f>IF(H12="","",IF(H12&gt;F12,3,IF(H12=F12,1,0)))</f>
        <v>0</v>
      </c>
      <c r="M12" s="16" t="s">
        <v>395</v>
      </c>
      <c r="N12" s="11" t="str">
        <f>M4</f>
        <v>Chelsea</v>
      </c>
      <c r="O12" s="12" t="s">
        <v>7</v>
      </c>
      <c r="P12" s="13" t="str">
        <f>M8</f>
        <v>Arsenal</v>
      </c>
      <c r="Q12" s="14"/>
      <c r="R12" s="12" t="s">
        <v>7</v>
      </c>
      <c r="S12" s="14"/>
      <c r="T12" s="12"/>
      <c r="U12" s="6" t="str">
        <f>IF(Q12="","",IF(Q12&gt;S12,3,IF(Q12=S12,1,0)))</f>
        <v/>
      </c>
      <c r="V12" s="6" t="str">
        <f>IF(S12="","",IF(S12&gt;Q12,3,IF(S12=Q12,1,0)))</f>
        <v/>
      </c>
      <c r="W12" s="19"/>
      <c r="X12" s="31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6">
      <c r="B13" s="16" t="s">
        <v>397</v>
      </c>
      <c r="C13" s="11" t="str">
        <f>B5</f>
        <v>Chelsea</v>
      </c>
      <c r="D13" s="12" t="s">
        <v>7</v>
      </c>
      <c r="E13" s="13" t="str">
        <f>B7</f>
        <v>Lazio</v>
      </c>
      <c r="F13" s="14">
        <v>4</v>
      </c>
      <c r="G13" s="12" t="s">
        <v>7</v>
      </c>
      <c r="H13" s="14">
        <v>0</v>
      </c>
      <c r="I13" s="12"/>
      <c r="J13" s="6">
        <f t="shared" ref="J13:J21" si="3">IF(F13="","",IF(F13&gt;H13,3,IF(F13=H13,1,0)))</f>
        <v>3</v>
      </c>
      <c r="K13" s="6">
        <f t="shared" ref="K13:K21" si="4">IF(H13="","",IF(H13&gt;F13,3,IF(H13=F13,1,0)))</f>
        <v>0</v>
      </c>
      <c r="M13" s="16" t="s">
        <v>400</v>
      </c>
      <c r="N13" s="11" t="str">
        <f>M5</f>
        <v>Liverpool</v>
      </c>
      <c r="O13" s="12" t="s">
        <v>7</v>
      </c>
      <c r="P13" s="13" t="str">
        <f>M7</f>
        <v>Galatasary</v>
      </c>
      <c r="Q13" s="14"/>
      <c r="R13" s="12" t="s">
        <v>7</v>
      </c>
      <c r="S13" s="14"/>
      <c r="T13" s="12"/>
      <c r="U13" s="6" t="str">
        <f t="shared" ref="U13:U21" si="5">IF(Q13="","",IF(Q13&gt;S13,3,IF(Q13=S13,1,0)))</f>
        <v/>
      </c>
      <c r="V13" s="6" t="str">
        <f t="shared" ref="V13:V21" si="6">IF(S13="","",IF(S13&gt;Q13,3,IF(S13=Q13,1,0)))</f>
        <v/>
      </c>
      <c r="W13" s="19"/>
      <c r="X13" s="37" t="str">
        <f>M2</f>
        <v>Poule A-AA</v>
      </c>
      <c r="Y13" s="36" t="s">
        <v>79</v>
      </c>
      <c r="Z13" s="36" t="s">
        <v>80</v>
      </c>
      <c r="AA13" s="36" t="s">
        <v>81</v>
      </c>
      <c r="AB13" s="36" t="s">
        <v>87</v>
      </c>
      <c r="AC13" s="36" t="s">
        <v>4</v>
      </c>
      <c r="AD13" s="36" t="s">
        <v>82</v>
      </c>
      <c r="AE13" s="36" t="s">
        <v>83</v>
      </c>
      <c r="AF13" s="36" t="s">
        <v>84</v>
      </c>
      <c r="AG13" s="36" t="s">
        <v>85</v>
      </c>
      <c r="AH13" s="36" t="s">
        <v>86</v>
      </c>
      <c r="AI13" s="36" t="s">
        <v>5</v>
      </c>
      <c r="AJ13" s="36" t="s">
        <v>127</v>
      </c>
    </row>
    <row r="14" spans="1:36">
      <c r="B14" s="16" t="s">
        <v>398</v>
      </c>
      <c r="C14" s="11" t="str">
        <f>B6</f>
        <v>Sevilla</v>
      </c>
      <c r="D14" s="12" t="s">
        <v>7</v>
      </c>
      <c r="E14" s="13" t="str">
        <f>B4</f>
        <v>Liverpool</v>
      </c>
      <c r="F14" s="14">
        <v>1</v>
      </c>
      <c r="G14" s="17" t="s">
        <v>7</v>
      </c>
      <c r="H14" s="14">
        <v>3</v>
      </c>
      <c r="I14" s="12"/>
      <c r="J14" s="6">
        <f t="shared" si="3"/>
        <v>0</v>
      </c>
      <c r="K14" s="6">
        <f t="shared" si="4"/>
        <v>3</v>
      </c>
      <c r="M14" s="16" t="s">
        <v>396</v>
      </c>
      <c r="N14" s="11" t="str">
        <f>M6</f>
        <v>Sevilla</v>
      </c>
      <c r="O14" s="12" t="s">
        <v>7</v>
      </c>
      <c r="P14" s="13" t="str">
        <f>M4</f>
        <v>Chelsea</v>
      </c>
      <c r="Q14" s="14"/>
      <c r="R14" s="17" t="s">
        <v>7</v>
      </c>
      <c r="S14" s="14"/>
      <c r="T14" s="12"/>
      <c r="U14" s="6" t="str">
        <f t="shared" si="5"/>
        <v/>
      </c>
      <c r="V14" s="6" t="str">
        <f t="shared" si="6"/>
        <v/>
      </c>
      <c r="W14" s="19"/>
      <c r="X14" s="27" t="str">
        <f>M4</f>
        <v>Chelsea</v>
      </c>
      <c r="Y14" s="6" t="str">
        <f>U12</f>
        <v/>
      </c>
      <c r="Z14" s="6" t="str">
        <f>V14</f>
        <v/>
      </c>
      <c r="AA14" s="6" t="str">
        <f>U17</f>
        <v/>
      </c>
      <c r="AB14" s="6" t="str">
        <f>V19</f>
        <v/>
      </c>
      <c r="AC14" s="28">
        <f>SUM(Y14:AB14)</f>
        <v>0</v>
      </c>
      <c r="AD14" s="6">
        <f>SUMIF(N12:N21,X14,Q12:Q21)+SUMIF(P12:P21,X14,S12:S21)</f>
        <v>0</v>
      </c>
      <c r="AE14" s="6">
        <f>SUMIF(N12:N21,X14,S12:S21)+SUMIF(P12:P21,X14,Q12:Q21)</f>
        <v>0</v>
      </c>
      <c r="AF14" s="6">
        <f>SUMPRODUCT((N12:N21=X14)*(U12:U21=3))+SUMPRODUCT((P12:P21=X14)*(V12:V21=3))</f>
        <v>0</v>
      </c>
      <c r="AG14" s="6">
        <f>SUMPRODUCT((N12:N21=X14)*(U12:U21=1))+SUMPRODUCT((P12:P21=X14)*(V12:V21=1))</f>
        <v>0</v>
      </c>
      <c r="AH14" s="6">
        <f>SUMPRODUCT((N12:N21=X14)*(U12:U21=0))+SUMPRODUCT((P12:P21=X14)*(V12:V21=0))</f>
        <v>0</v>
      </c>
      <c r="AI14" s="29">
        <f>RANK(AC14,AC14:AC18,0)</f>
        <v>1</v>
      </c>
      <c r="AJ14" s="6">
        <f>AD14-AE14</f>
        <v>0</v>
      </c>
    </row>
    <row r="15" spans="1:36">
      <c r="B15" s="16" t="s">
        <v>399</v>
      </c>
      <c r="C15" s="11" t="str">
        <f>B8</f>
        <v>Galatasaray</v>
      </c>
      <c r="D15" s="12" t="s">
        <v>7</v>
      </c>
      <c r="E15" s="13" t="str">
        <f>B5</f>
        <v>Chelsea</v>
      </c>
      <c r="F15" s="14">
        <v>0</v>
      </c>
      <c r="G15" s="12" t="s">
        <v>7</v>
      </c>
      <c r="H15" s="14">
        <v>1</v>
      </c>
      <c r="I15" s="12"/>
      <c r="J15" s="6">
        <f t="shared" si="3"/>
        <v>0</v>
      </c>
      <c r="K15" s="6">
        <f t="shared" si="4"/>
        <v>3</v>
      </c>
      <c r="M15" s="16" t="s">
        <v>397</v>
      </c>
      <c r="N15" s="11" t="str">
        <f>M8</f>
        <v>Arsenal</v>
      </c>
      <c r="O15" s="12" t="s">
        <v>7</v>
      </c>
      <c r="P15" s="13" t="str">
        <f>M5</f>
        <v>Liverpool</v>
      </c>
      <c r="Q15" s="14"/>
      <c r="R15" s="12" t="s">
        <v>7</v>
      </c>
      <c r="S15" s="14"/>
      <c r="T15" s="12"/>
      <c r="U15" s="6" t="str">
        <f t="shared" si="5"/>
        <v/>
      </c>
      <c r="V15" s="6" t="str">
        <f t="shared" si="6"/>
        <v/>
      </c>
      <c r="W15" s="19"/>
      <c r="X15" s="27" t="str">
        <f t="shared" ref="X15:X18" si="7">M5</f>
        <v>Liverpool</v>
      </c>
      <c r="Y15" s="6" t="str">
        <f>U13</f>
        <v/>
      </c>
      <c r="Z15" s="6" t="str">
        <f>V15</f>
        <v/>
      </c>
      <c r="AA15" s="6" t="str">
        <f>V17</f>
        <v/>
      </c>
      <c r="AB15" s="6" t="str">
        <f>U20</f>
        <v/>
      </c>
      <c r="AC15" s="28">
        <f t="shared" ref="AC15:AC18" si="8">SUM(Y15:AB15)</f>
        <v>0</v>
      </c>
      <c r="AD15" s="6">
        <f>SUMIF(N12:N21,X15,Q12:Q21)+SUMIF(P12:P21,X15,S12:S21)</f>
        <v>0</v>
      </c>
      <c r="AE15" s="6">
        <f>SUMIF(N12:N21,X15,S12:S21)+SUMIF(P12:P21,X15,Q12:Q21)</f>
        <v>0</v>
      </c>
      <c r="AF15" s="6">
        <f>SUMPRODUCT((N12:N21=X15)*(U12:U21=3))+SUMPRODUCT((P12:P21=X15)*(V12:V21=3))</f>
        <v>0</v>
      </c>
      <c r="AG15" s="6">
        <f>SUMPRODUCT((N12:N21=X15)*(U12:U21=1))+SUMPRODUCT((P12:P21=X15)*(V12:V21=1))</f>
        <v>0</v>
      </c>
      <c r="AH15" s="6">
        <f>SUMPRODUCT((N12:N21=X15)*(U12:U21=0))+SUMPRODUCT((P12:P21=X15)*(V12:V21=0))</f>
        <v>0</v>
      </c>
      <c r="AI15" s="29">
        <f>RANK(AC15,AC14:AC18,0)</f>
        <v>1</v>
      </c>
      <c r="AJ15" s="6">
        <f t="shared" ref="AJ15:AJ18" si="9">AD15-AE15</f>
        <v>0</v>
      </c>
    </row>
    <row r="16" spans="1:36">
      <c r="B16" s="16" t="s">
        <v>401</v>
      </c>
      <c r="C16" s="11" t="str">
        <f>B6</f>
        <v>Sevilla</v>
      </c>
      <c r="D16" s="12" t="s">
        <v>7</v>
      </c>
      <c r="E16" s="13" t="str">
        <f>B7</f>
        <v>Lazio</v>
      </c>
      <c r="F16" s="14">
        <v>4</v>
      </c>
      <c r="G16" s="12" t="s">
        <v>7</v>
      </c>
      <c r="H16" s="14">
        <v>1</v>
      </c>
      <c r="I16" s="12"/>
      <c r="J16" s="6">
        <f t="shared" si="3"/>
        <v>3</v>
      </c>
      <c r="K16" s="6">
        <f t="shared" si="4"/>
        <v>0</v>
      </c>
      <c r="M16" s="16" t="s">
        <v>398</v>
      </c>
      <c r="N16" s="11" t="str">
        <f>M6</f>
        <v>Sevilla</v>
      </c>
      <c r="O16" s="12" t="s">
        <v>7</v>
      </c>
      <c r="P16" s="13" t="str">
        <f>M7</f>
        <v>Galatasary</v>
      </c>
      <c r="Q16" s="14"/>
      <c r="R16" s="12" t="s">
        <v>7</v>
      </c>
      <c r="S16" s="14"/>
      <c r="T16" s="12"/>
      <c r="U16" s="6" t="str">
        <f t="shared" si="5"/>
        <v/>
      </c>
      <c r="V16" s="6" t="str">
        <f t="shared" si="6"/>
        <v/>
      </c>
      <c r="W16" s="19"/>
      <c r="X16" s="27" t="str">
        <f t="shared" si="7"/>
        <v>Sevilla</v>
      </c>
      <c r="Y16" s="6" t="str">
        <f>U14</f>
        <v/>
      </c>
      <c r="Z16" s="6" t="str">
        <f>U16</f>
        <v/>
      </c>
      <c r="AA16" s="6" t="str">
        <f>V18</f>
        <v/>
      </c>
      <c r="AB16" s="6" t="str">
        <f>V20</f>
        <v/>
      </c>
      <c r="AC16" s="28">
        <f t="shared" si="8"/>
        <v>0</v>
      </c>
      <c r="AD16" s="6">
        <f>SUMIF(N12:N21,X16,Q12:Q21)+SUMIF(P12:P21,X16,S12:S21)</f>
        <v>0</v>
      </c>
      <c r="AE16" s="6">
        <f>SUMIF(N12:N21,X16,S12:S21)+SUMIF(P12:P21,X16,Q12:Q21)</f>
        <v>0</v>
      </c>
      <c r="AF16" s="6">
        <f>SUMPRODUCT((N12:N21=X16)*(U12:U21=3))+SUMPRODUCT((P12:P21=X16)*(V12:V21=3))</f>
        <v>0</v>
      </c>
      <c r="AG16" s="6">
        <f>SUMPRODUCT((N12:N21=X16)*(U12:U21=1))+SUMPRODUCT((P12:P21=X16)*(V12:V21=1))</f>
        <v>0</v>
      </c>
      <c r="AH16" s="6">
        <f>SUMPRODUCT((N12:N21=X16)*(U12:U21=0))+SUMPRODUCT((P12:P21=X16)*(V12:V21=0))</f>
        <v>0</v>
      </c>
      <c r="AI16" s="29">
        <f>RANK(AC16,AC14:AC18,0)</f>
        <v>1</v>
      </c>
      <c r="AJ16" s="6">
        <f t="shared" si="9"/>
        <v>0</v>
      </c>
    </row>
    <row r="17" spans="2:36">
      <c r="B17" s="16" t="s">
        <v>402</v>
      </c>
      <c r="C17" s="11" t="str">
        <f>B4</f>
        <v>Liverpool</v>
      </c>
      <c r="D17" s="12" t="s">
        <v>7</v>
      </c>
      <c r="E17" s="13" t="str">
        <f>B5</f>
        <v>Chelsea</v>
      </c>
      <c r="F17" s="14">
        <v>0</v>
      </c>
      <c r="G17" s="12" t="s">
        <v>7</v>
      </c>
      <c r="H17" s="14">
        <v>2</v>
      </c>
      <c r="I17" s="12"/>
      <c r="J17" s="6">
        <f t="shared" si="3"/>
        <v>0</v>
      </c>
      <c r="K17" s="6">
        <f t="shared" si="4"/>
        <v>3</v>
      </c>
      <c r="M17" s="16" t="s">
        <v>399</v>
      </c>
      <c r="N17" s="11" t="str">
        <f>M4</f>
        <v>Chelsea</v>
      </c>
      <c r="O17" s="12" t="s">
        <v>7</v>
      </c>
      <c r="P17" s="13" t="str">
        <f>M5</f>
        <v>Liverpool</v>
      </c>
      <c r="Q17" s="14"/>
      <c r="R17" s="12" t="s">
        <v>7</v>
      </c>
      <c r="S17" s="14"/>
      <c r="T17" s="12"/>
      <c r="U17" s="6" t="str">
        <f t="shared" si="5"/>
        <v/>
      </c>
      <c r="V17" s="6" t="str">
        <f t="shared" si="6"/>
        <v/>
      </c>
      <c r="X17" s="27" t="str">
        <f t="shared" si="7"/>
        <v>Galatasary</v>
      </c>
      <c r="Y17" s="6" t="str">
        <f>V13</f>
        <v/>
      </c>
      <c r="Z17" s="6" t="str">
        <f>V16</f>
        <v/>
      </c>
      <c r="AA17" s="6" t="str">
        <f>U19</f>
        <v/>
      </c>
      <c r="AB17" s="6" t="str">
        <f>U21</f>
        <v/>
      </c>
      <c r="AC17" s="28">
        <f t="shared" si="8"/>
        <v>0</v>
      </c>
      <c r="AD17" s="6">
        <f>SUMIF(N12:N21,X17,Q12:Q21)+SUMIF(P12:P21,X17,S12:S21)</f>
        <v>0</v>
      </c>
      <c r="AE17" s="6">
        <f>SUMIF(N12:N21,X17,S12:S21)+SUMIF(P12:P21,X17,Q12:Q21)</f>
        <v>0</v>
      </c>
      <c r="AF17" s="6">
        <f>SUMPRODUCT((N12:N21=X17)*(U12:U21=3))+SUMPRODUCT((P12:P21=X17)*(V12:V21=3))</f>
        <v>0</v>
      </c>
      <c r="AG17" s="6">
        <f>SUMPRODUCT((N12:N21=X17)*(U12:U21=1))+SUMPRODUCT((P12:P21=X17)*(V12:V21=1))</f>
        <v>0</v>
      </c>
      <c r="AH17" s="6">
        <f>SUMPRODUCT((N12:N21=X17)*(U12:U21=0))+SUMPRODUCT((P12:P21=X17)*(V12:V21=0))</f>
        <v>0</v>
      </c>
      <c r="AI17" s="29">
        <f>RANK(AC17,AC14:AC18,0)</f>
        <v>1</v>
      </c>
      <c r="AJ17" s="6">
        <f t="shared" si="9"/>
        <v>0</v>
      </c>
    </row>
    <row r="18" spans="2:36">
      <c r="B18" s="16" t="s">
        <v>422</v>
      </c>
      <c r="C18" s="11" t="str">
        <f>B8</f>
        <v>Galatasaray</v>
      </c>
      <c r="D18" s="12" t="s">
        <v>7</v>
      </c>
      <c r="E18" s="13" t="str">
        <f>B6</f>
        <v>Sevilla</v>
      </c>
      <c r="F18" s="14">
        <v>0</v>
      </c>
      <c r="G18" s="12" t="s">
        <v>7</v>
      </c>
      <c r="H18" s="14">
        <v>4</v>
      </c>
      <c r="I18" s="12"/>
      <c r="J18" s="6">
        <f t="shared" si="3"/>
        <v>0</v>
      </c>
      <c r="K18" s="6">
        <f t="shared" si="4"/>
        <v>3</v>
      </c>
      <c r="M18" s="16" t="s">
        <v>401</v>
      </c>
      <c r="N18" s="11" t="str">
        <f>M8</f>
        <v>Arsenal</v>
      </c>
      <c r="O18" s="12" t="s">
        <v>7</v>
      </c>
      <c r="P18" s="13" t="str">
        <f>M6</f>
        <v>Sevilla</v>
      </c>
      <c r="Q18" s="14"/>
      <c r="R18" s="12" t="s">
        <v>7</v>
      </c>
      <c r="S18" s="14"/>
      <c r="T18" s="12"/>
      <c r="U18" s="6" t="str">
        <f t="shared" si="5"/>
        <v/>
      </c>
      <c r="V18" s="6" t="str">
        <f t="shared" si="6"/>
        <v/>
      </c>
      <c r="X18" s="27" t="str">
        <f t="shared" si="7"/>
        <v>Arsenal</v>
      </c>
      <c r="Y18" s="6" t="str">
        <f>V12</f>
        <v/>
      </c>
      <c r="Z18" s="6" t="str">
        <f>U15</f>
        <v/>
      </c>
      <c r="AA18" s="6" t="str">
        <f>U18</f>
        <v/>
      </c>
      <c r="AB18" s="6" t="str">
        <f>V21</f>
        <v/>
      </c>
      <c r="AC18" s="28">
        <f t="shared" si="8"/>
        <v>0</v>
      </c>
      <c r="AD18" s="6">
        <f>SUMIF(N12:N21,X18,Q12:Q21)+SUMIF(P12:P21,X18,S12:S21)</f>
        <v>0</v>
      </c>
      <c r="AE18" s="6">
        <f>SUMIF(N12:N21,X18,S12:S21)+SUMIF(P12:P21,X18,Q12:Q21)</f>
        <v>0</v>
      </c>
      <c r="AF18" s="6">
        <f>SUMPRODUCT((N12:N21=X18)*(U12:U21=3))+SUMPRODUCT((P12:P21=X18)*(V12:V21=3))</f>
        <v>0</v>
      </c>
      <c r="AG18" s="6">
        <f>SUMPRODUCT((N12:N21=X18)*(U12:U21=1))+SUMPRODUCT((P12:P21=X18)*(V12:V21=1))</f>
        <v>0</v>
      </c>
      <c r="AH18" s="6">
        <f>SUMPRODUCT((N12:N21=X18)*(U12:U21=0))+SUMPRODUCT((P12:P21=X18)*(V12:V21=0))</f>
        <v>0</v>
      </c>
      <c r="AI18" s="29">
        <f>RANK(AC18,AC14:AC18,0)</f>
        <v>1</v>
      </c>
      <c r="AJ18" s="6">
        <f t="shared" si="9"/>
        <v>0</v>
      </c>
    </row>
    <row r="19" spans="2:36">
      <c r="B19" s="16" t="s">
        <v>423</v>
      </c>
      <c r="C19" s="11" t="str">
        <f>B7</f>
        <v>Lazio</v>
      </c>
      <c r="D19" s="12" t="s">
        <v>7</v>
      </c>
      <c r="E19" s="13" t="str">
        <f>B4</f>
        <v>Liverpool</v>
      </c>
      <c r="F19" s="14">
        <v>2</v>
      </c>
      <c r="G19" s="12" t="s">
        <v>7</v>
      </c>
      <c r="H19" s="14">
        <v>6</v>
      </c>
      <c r="I19" s="12"/>
      <c r="J19" s="6">
        <f t="shared" si="3"/>
        <v>0</v>
      </c>
      <c r="K19" s="6">
        <f t="shared" si="4"/>
        <v>3</v>
      </c>
      <c r="M19" s="16" t="s">
        <v>402</v>
      </c>
      <c r="N19" s="11" t="str">
        <f>M7</f>
        <v>Galatasary</v>
      </c>
      <c r="O19" s="12" t="s">
        <v>7</v>
      </c>
      <c r="P19" s="13" t="str">
        <f>M4</f>
        <v>Chelsea</v>
      </c>
      <c r="Q19" s="14"/>
      <c r="R19" s="12" t="s">
        <v>7</v>
      </c>
      <c r="S19" s="14"/>
      <c r="T19" s="12"/>
      <c r="U19" s="6" t="str">
        <f t="shared" si="5"/>
        <v/>
      </c>
      <c r="V19" s="6" t="str">
        <f t="shared" si="6"/>
        <v/>
      </c>
    </row>
    <row r="20" spans="2:36">
      <c r="B20" s="16" t="s">
        <v>424</v>
      </c>
      <c r="C20" s="11" t="str">
        <f>B5</f>
        <v>Chelsea</v>
      </c>
      <c r="D20" s="12" t="s">
        <v>7</v>
      </c>
      <c r="E20" s="13" t="str">
        <f>B6</f>
        <v>Sevilla</v>
      </c>
      <c r="F20" s="14">
        <v>1</v>
      </c>
      <c r="G20" s="12" t="s">
        <v>7</v>
      </c>
      <c r="H20" s="14">
        <v>1</v>
      </c>
      <c r="I20" s="12"/>
      <c r="J20" s="6">
        <f t="shared" si="3"/>
        <v>1</v>
      </c>
      <c r="K20" s="6">
        <f t="shared" si="4"/>
        <v>1</v>
      </c>
      <c r="M20" s="16" t="s">
        <v>422</v>
      </c>
      <c r="N20" s="11" t="str">
        <f>M5</f>
        <v>Liverpool</v>
      </c>
      <c r="O20" s="12" t="s">
        <v>7</v>
      </c>
      <c r="P20" s="13" t="str">
        <f>M6</f>
        <v>Sevilla</v>
      </c>
      <c r="Q20" s="14"/>
      <c r="R20" s="12" t="s">
        <v>7</v>
      </c>
      <c r="S20" s="14"/>
      <c r="T20" s="12"/>
      <c r="U20" s="6" t="str">
        <f t="shared" si="5"/>
        <v/>
      </c>
      <c r="V20" s="6" t="str">
        <f t="shared" si="6"/>
        <v/>
      </c>
    </row>
    <row r="21" spans="2:36">
      <c r="B21" s="16" t="s">
        <v>425</v>
      </c>
      <c r="C21" s="11" t="str">
        <f>B7</f>
        <v>Lazio</v>
      </c>
      <c r="D21" s="12" t="s">
        <v>7</v>
      </c>
      <c r="E21" s="13" t="str">
        <f>B8</f>
        <v>Galatasaray</v>
      </c>
      <c r="F21" s="14">
        <v>1</v>
      </c>
      <c r="G21" s="12" t="s">
        <v>7</v>
      </c>
      <c r="H21" s="14">
        <v>2</v>
      </c>
      <c r="I21" s="12"/>
      <c r="J21" s="6">
        <f t="shared" si="3"/>
        <v>0</v>
      </c>
      <c r="K21" s="6">
        <f t="shared" si="4"/>
        <v>3</v>
      </c>
      <c r="M21" s="16" t="s">
        <v>423</v>
      </c>
      <c r="N21" s="11" t="str">
        <f>M7</f>
        <v>Galatasary</v>
      </c>
      <c r="O21" s="12" t="s">
        <v>7</v>
      </c>
      <c r="P21" s="13" t="str">
        <f>M8</f>
        <v>Arsenal</v>
      </c>
      <c r="Q21" s="14"/>
      <c r="R21" s="12" t="s">
        <v>7</v>
      </c>
      <c r="S21" s="14"/>
      <c r="T21" s="12"/>
      <c r="U21" s="6" t="str">
        <f t="shared" si="5"/>
        <v/>
      </c>
      <c r="V21" s="6" t="str">
        <f t="shared" si="6"/>
        <v/>
      </c>
    </row>
    <row r="22" spans="2:36">
      <c r="D22" s="1"/>
      <c r="G22" s="132"/>
      <c r="O22" s="132"/>
      <c r="R22" s="132"/>
    </row>
    <row r="23" spans="2:36">
      <c r="D23" s="1"/>
      <c r="G23" s="132"/>
      <c r="O23" s="132"/>
      <c r="R23" s="132"/>
      <c r="X23" s="35" t="s">
        <v>88</v>
      </c>
    </row>
    <row r="24" spans="2:36">
      <c r="B24" s="2" t="s">
        <v>129</v>
      </c>
      <c r="D24" s="44"/>
      <c r="M24" s="2" t="s">
        <v>130</v>
      </c>
      <c r="O24" s="44"/>
    </row>
    <row r="25" spans="2:36">
      <c r="D25" s="44"/>
      <c r="O25" s="44"/>
      <c r="X25" s="37" t="str">
        <f>B24</f>
        <v>Poule A-B</v>
      </c>
      <c r="Y25" s="36" t="s">
        <v>79</v>
      </c>
      <c r="Z25" s="36" t="s">
        <v>80</v>
      </c>
      <c r="AA25" s="36" t="s">
        <v>81</v>
      </c>
      <c r="AB25" s="36" t="s">
        <v>87</v>
      </c>
      <c r="AC25" s="36" t="s">
        <v>4</v>
      </c>
      <c r="AD25" s="36" t="s">
        <v>82</v>
      </c>
      <c r="AE25" s="36" t="s">
        <v>83</v>
      </c>
      <c r="AF25" s="36" t="s">
        <v>84</v>
      </c>
      <c r="AG25" s="36" t="s">
        <v>85</v>
      </c>
      <c r="AH25" s="36" t="s">
        <v>86</v>
      </c>
      <c r="AI25" s="36" t="s">
        <v>5</v>
      </c>
      <c r="AJ25" s="36" t="s">
        <v>127</v>
      </c>
    </row>
    <row r="26" spans="2:36">
      <c r="B26" s="41" t="s">
        <v>116</v>
      </c>
      <c r="C26" s="5" t="str">
        <f>VLOOKUP(B26,'Teams + teamnaam'!$AA$2:$AD$53,3,FALSE)</f>
        <v>VEV'67</v>
      </c>
      <c r="D26" s="44"/>
      <c r="M26" s="42" t="s">
        <v>154</v>
      </c>
      <c r="N26" s="5" t="str">
        <f>VLOOKUP(M26,'Teams + teamnaam'!$AA$2:$AD$53,3,FALSE)</f>
        <v>VV Grijpskerk</v>
      </c>
      <c r="O26" s="44"/>
      <c r="X26" s="27" t="str">
        <f>B26</f>
        <v>Arsenal</v>
      </c>
      <c r="Y26" s="6">
        <f>J34</f>
        <v>3</v>
      </c>
      <c r="Z26" s="6">
        <f>J36</f>
        <v>3</v>
      </c>
      <c r="AA26" s="6">
        <f>J38</f>
        <v>3</v>
      </c>
      <c r="AB26" s="6" t="str">
        <f>K41</f>
        <v/>
      </c>
      <c r="AC26" s="28">
        <f>SUM(Y26:AB26)</f>
        <v>9</v>
      </c>
      <c r="AD26" s="6">
        <f>SUMIF(C34:C43,X26,F34:F43)+SUMIF(E34:E43,X26,H34:H43)</f>
        <v>6</v>
      </c>
      <c r="AE26" s="6">
        <f>SUMIF(C34:C43,X26,H34:H43)+SUMIF(E34:E43,X26,F34:F43)</f>
        <v>2</v>
      </c>
      <c r="AF26" s="6">
        <f>SUMPRODUCT((C34:C43=X26)*(J34:J43=3))+SUMPRODUCT((E34:E43=X26)*(K34:K43=3))</f>
        <v>3</v>
      </c>
      <c r="AG26" s="6">
        <f>SUMPRODUCT((C34:C43=X26)*(J34:J43=1))+SUMPRODUCT((E34:E43=X26)*(K34:K43=1))</f>
        <v>0</v>
      </c>
      <c r="AH26" s="6">
        <f>SUMPRODUCT((C34:C43=X26)*(J34:J43=0))+SUMPRODUCT((E34:E43=X26)*(K34:K43=0))</f>
        <v>0</v>
      </c>
      <c r="AI26" s="29">
        <f>RANK(AC26,AC26:AC29,0)</f>
        <v>1</v>
      </c>
      <c r="AJ26" s="6">
        <f>AD26-AE26</f>
        <v>4</v>
      </c>
    </row>
    <row r="27" spans="2:36">
      <c r="B27" s="41" t="s">
        <v>150</v>
      </c>
      <c r="C27" s="5" t="s">
        <v>605</v>
      </c>
      <c r="D27" s="44"/>
      <c r="M27" s="42" t="s">
        <v>156</v>
      </c>
      <c r="N27" s="5" t="str">
        <f>VLOOKUP(M27,'Teams + teamnaam'!$AA$2:$AD$53,3,FALSE)</f>
        <v>VV Niekerk</v>
      </c>
      <c r="O27" s="44"/>
      <c r="X27" s="27" t="str">
        <f t="shared" ref="X27:X29" si="10">B27</f>
        <v>Espanyol</v>
      </c>
      <c r="Y27" s="6">
        <f>K34</f>
        <v>0</v>
      </c>
      <c r="Z27" s="6">
        <f>J37</f>
        <v>3</v>
      </c>
      <c r="AA27" s="6" t="str">
        <f t="shared" ref="AA27:AA28" si="11">J40</f>
        <v/>
      </c>
      <c r="AB27" s="6">
        <f>J39</f>
        <v>0</v>
      </c>
      <c r="AC27" s="28">
        <f t="shared" ref="AC27:AC29" si="12">SUM(Y27:AB27)</f>
        <v>3</v>
      </c>
      <c r="AD27" s="6">
        <f t="shared" ref="AD27:AD29" si="13">SUMIF(C35:C44,X27,F35:F44)+SUMIF(E35:E44,X27,H35:H44)</f>
        <v>2</v>
      </c>
      <c r="AE27" s="6">
        <f t="shared" ref="AE27:AE29" si="14">SUMIF(C35:C44,X27,H35:H44)+SUMIF(E35:E44,X27,F35:F44)</f>
        <v>2</v>
      </c>
      <c r="AF27" s="6">
        <f t="shared" ref="AF27:AF29" si="15">SUMPRODUCT((C35:C44=X27)*(J35:J44=3))+SUMPRODUCT((E35:E44=X27)*(K35:K44=3))</f>
        <v>1</v>
      </c>
      <c r="AG27" s="6">
        <f t="shared" ref="AG27:AG29" si="16">SUMPRODUCT((C35:C44=X27)*(J35:J44=1))+SUMPRODUCT((E35:E44=X27)*(K35:K44=1))</f>
        <v>0</v>
      </c>
      <c r="AH27" s="6">
        <f t="shared" ref="AH27:AH29" si="17">SUMPRODUCT((C35:C44=X27)*(J35:J44=0))+SUMPRODUCT((E35:E44=X27)*(K35:K44=0))</f>
        <v>1</v>
      </c>
      <c r="AI27" s="29">
        <f>RANK(AC27,AC26:AC29,0)</f>
        <v>3</v>
      </c>
      <c r="AJ27" s="6">
        <f t="shared" ref="AJ27:AJ29" si="18">AD27-AE27</f>
        <v>0</v>
      </c>
    </row>
    <row r="28" spans="2:36">
      <c r="B28" s="41" t="s">
        <v>156</v>
      </c>
      <c r="C28" s="5" t="str">
        <f>VLOOKUP(B28,'Teams + teamnaam'!$AA$2:$AD$53,3,FALSE)</f>
        <v>VV Niekerk</v>
      </c>
      <c r="D28" s="44"/>
      <c r="M28" s="42" t="s">
        <v>150</v>
      </c>
      <c r="N28" s="5" t="s">
        <v>605</v>
      </c>
      <c r="O28" s="44"/>
      <c r="X28" s="27" t="str">
        <f t="shared" si="10"/>
        <v>Heerenveen</v>
      </c>
      <c r="Y28" s="6">
        <f>J35</f>
        <v>3</v>
      </c>
      <c r="Z28" s="6">
        <f>K36</f>
        <v>0</v>
      </c>
      <c r="AA28" s="6" t="str">
        <f t="shared" si="11"/>
        <v/>
      </c>
      <c r="AB28" s="6">
        <f>K39</f>
        <v>3</v>
      </c>
      <c r="AC28" s="28">
        <f t="shared" si="12"/>
        <v>6</v>
      </c>
      <c r="AD28" s="6">
        <f t="shared" si="13"/>
        <v>1</v>
      </c>
      <c r="AE28" s="6">
        <f t="shared" si="14"/>
        <v>1</v>
      </c>
      <c r="AF28" s="6">
        <f t="shared" si="15"/>
        <v>1</v>
      </c>
      <c r="AG28" s="6">
        <f t="shared" si="16"/>
        <v>0</v>
      </c>
      <c r="AH28" s="6">
        <f t="shared" si="17"/>
        <v>1</v>
      </c>
      <c r="AI28" s="29">
        <f>RANK(AC28,AC26:AC29,0)</f>
        <v>2</v>
      </c>
      <c r="AJ28" s="6">
        <f t="shared" si="18"/>
        <v>0</v>
      </c>
    </row>
    <row r="29" spans="2:36">
      <c r="B29" s="41" t="s">
        <v>598</v>
      </c>
      <c r="C29" s="5" t="str">
        <f>VLOOKUP(B29,'Teams + teamnaam'!$AA$2:$AD$53,3,FALSE)</f>
        <v>VV Opende</v>
      </c>
      <c r="D29" s="44"/>
      <c r="M29" s="42" t="s">
        <v>598</v>
      </c>
      <c r="N29" s="5" t="str">
        <f>VLOOKUP(M29,'Teams + teamnaam'!$AA$2:$AD$53,3,FALSE)</f>
        <v>VV Opende</v>
      </c>
      <c r="O29" s="44"/>
      <c r="X29" s="27" t="str">
        <f t="shared" si="10"/>
        <v>Juventus-Opende</v>
      </c>
      <c r="Y29" s="6">
        <f>K35</f>
        <v>0</v>
      </c>
      <c r="Z29" s="6">
        <f>K37</f>
        <v>0</v>
      </c>
      <c r="AA29" s="6">
        <f>K38</f>
        <v>0</v>
      </c>
      <c r="AB29" s="6"/>
      <c r="AC29" s="28">
        <f t="shared" si="12"/>
        <v>0</v>
      </c>
      <c r="AD29" s="6">
        <f t="shared" si="13"/>
        <v>1</v>
      </c>
      <c r="AE29" s="6">
        <f t="shared" si="14"/>
        <v>4</v>
      </c>
      <c r="AF29" s="6">
        <f t="shared" si="15"/>
        <v>0</v>
      </c>
      <c r="AG29" s="6">
        <f t="shared" si="16"/>
        <v>0</v>
      </c>
      <c r="AH29" s="6">
        <f t="shared" si="17"/>
        <v>2</v>
      </c>
      <c r="AI29" s="29">
        <f>RANK(AC29,AC26:AC29,0)</f>
        <v>4</v>
      </c>
      <c r="AJ29" s="6">
        <f t="shared" si="18"/>
        <v>-3</v>
      </c>
    </row>
    <row r="30" spans="2:36">
      <c r="D30" s="44"/>
      <c r="M30" s="42" t="s">
        <v>115</v>
      </c>
      <c r="N30" s="5" t="str">
        <f>VLOOKUP(M30,'Teams + teamnaam'!$AA$2:$AD$53,3,FALSE)</f>
        <v>VV Grijpskerk</v>
      </c>
      <c r="O30" s="44"/>
    </row>
    <row r="31" spans="2:36">
      <c r="D31" s="44"/>
      <c r="O31" s="44"/>
      <c r="X31" s="31"/>
      <c r="Y31" s="32"/>
      <c r="Z31" s="32"/>
      <c r="AA31" s="32"/>
      <c r="AB31" s="32"/>
      <c r="AC31" s="32"/>
      <c r="AD31" s="32"/>
      <c r="AE31" s="32"/>
      <c r="AF31" s="31"/>
      <c r="AG31" s="31"/>
      <c r="AH31" s="31"/>
    </row>
    <row r="32" spans="2:36">
      <c r="B32" s="2" t="s">
        <v>348</v>
      </c>
      <c r="D32" s="44"/>
      <c r="M32" s="2" t="s">
        <v>628</v>
      </c>
      <c r="O32" s="112"/>
      <c r="P32" s="2" t="s">
        <v>341</v>
      </c>
      <c r="X32" s="31"/>
      <c r="Y32" s="32"/>
      <c r="Z32" s="32"/>
      <c r="AA32" s="32"/>
      <c r="AB32" s="32"/>
      <c r="AC32" s="32"/>
      <c r="AD32" s="32"/>
      <c r="AE32" s="32"/>
      <c r="AF32" s="31"/>
      <c r="AG32" s="31"/>
      <c r="AH32" s="31"/>
    </row>
    <row r="33" spans="1:36">
      <c r="B33" s="8"/>
      <c r="C33" s="8"/>
      <c r="D33" s="43"/>
      <c r="E33" s="8"/>
      <c r="F33" s="249" t="s">
        <v>5</v>
      </c>
      <c r="G33" s="171"/>
      <c r="H33" s="171"/>
      <c r="I33" s="8"/>
      <c r="J33" s="250" t="s">
        <v>4</v>
      </c>
      <c r="K33" s="249"/>
      <c r="M33" s="8"/>
      <c r="N33" s="8"/>
      <c r="O33" s="43"/>
      <c r="P33" s="8"/>
      <c r="Q33" s="249" t="s">
        <v>5</v>
      </c>
      <c r="R33" s="171"/>
      <c r="S33" s="171"/>
      <c r="T33" s="8"/>
      <c r="U33" s="250" t="s">
        <v>4</v>
      </c>
      <c r="V33" s="249"/>
      <c r="W33" s="19"/>
      <c r="X33" s="35" t="s">
        <v>88</v>
      </c>
      <c r="Y33" s="32"/>
      <c r="Z33" s="32"/>
      <c r="AA33" s="32"/>
      <c r="AB33" s="32"/>
      <c r="AC33" s="32"/>
      <c r="AD33" s="32"/>
      <c r="AE33" s="32"/>
      <c r="AF33" s="31"/>
      <c r="AG33" s="33"/>
      <c r="AH33" s="31"/>
    </row>
    <row r="34" spans="1:36">
      <c r="B34" s="16" t="s">
        <v>398</v>
      </c>
      <c r="C34" s="11" t="str">
        <f>B26</f>
        <v>Arsenal</v>
      </c>
      <c r="D34" s="12" t="s">
        <v>7</v>
      </c>
      <c r="E34" s="13" t="str">
        <f>B27</f>
        <v>Espanyol</v>
      </c>
      <c r="F34" s="14">
        <v>3</v>
      </c>
      <c r="G34" s="12" t="s">
        <v>7</v>
      </c>
      <c r="H34" s="14">
        <v>2</v>
      </c>
      <c r="I34" s="12"/>
      <c r="J34" s="6">
        <f>IF(F34="","",IF(F34&gt;H34,3,IF(F34=H34,1,0)))</f>
        <v>3</v>
      </c>
      <c r="K34" s="6">
        <f>IF(H34="","",IF(H34&gt;F34,3,IF(H34=F34,1,0)))</f>
        <v>0</v>
      </c>
      <c r="M34" s="16" t="s">
        <v>395</v>
      </c>
      <c r="N34" s="11" t="str">
        <f>M26</f>
        <v>Lazio</v>
      </c>
      <c r="O34" s="12" t="s">
        <v>7</v>
      </c>
      <c r="P34" s="13" t="str">
        <f>M30</f>
        <v>Fiorentina</v>
      </c>
      <c r="Q34" s="14"/>
      <c r="R34" s="12" t="s">
        <v>7</v>
      </c>
      <c r="S34" s="14"/>
      <c r="T34" s="12"/>
      <c r="U34" s="6" t="str">
        <f>IF(Q34="","",IF(Q34&gt;S34,3,IF(Q34=S34,1,0)))</f>
        <v/>
      </c>
      <c r="V34" s="6" t="str">
        <f>IF(S34="","",IF(S34&gt;Q34,3,IF(S34=Q34,1,0)))</f>
        <v/>
      </c>
      <c r="W34" s="19"/>
      <c r="X34" s="31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1:36">
      <c r="B35" s="16" t="s">
        <v>399</v>
      </c>
      <c r="C35" s="11" t="str">
        <f>B28</f>
        <v>Heerenveen</v>
      </c>
      <c r="D35" s="12" t="s">
        <v>7</v>
      </c>
      <c r="E35" s="13" t="str">
        <f>B29</f>
        <v>Juventus-Opende</v>
      </c>
      <c r="F35" s="14">
        <v>1</v>
      </c>
      <c r="G35" s="12" t="s">
        <v>7</v>
      </c>
      <c r="H35" s="14">
        <v>0</v>
      </c>
      <c r="I35" s="12"/>
      <c r="J35" s="6">
        <f t="shared" ref="J35:J43" si="19">IF(F35="","",IF(F35&gt;H35,3,IF(F35=H35,1,0)))</f>
        <v>3</v>
      </c>
      <c r="K35" s="6">
        <f t="shared" ref="K35:K43" si="20">IF(H35="","",IF(H35&gt;F35,3,IF(H35=F35,1,0)))</f>
        <v>0</v>
      </c>
      <c r="M35" s="16" t="s">
        <v>400</v>
      </c>
      <c r="N35" s="11" t="str">
        <f>M27</f>
        <v>Heerenveen</v>
      </c>
      <c r="O35" s="12" t="s">
        <v>7</v>
      </c>
      <c r="P35" s="13" t="str">
        <f>M29</f>
        <v>Juventus-Opende</v>
      </c>
      <c r="Q35" s="14"/>
      <c r="R35" s="12" t="s">
        <v>7</v>
      </c>
      <c r="S35" s="14"/>
      <c r="T35" s="12"/>
      <c r="U35" s="6" t="str">
        <f t="shared" ref="U35:U43" si="21">IF(Q35="","",IF(Q35&gt;S35,3,IF(Q35=S35,1,0)))</f>
        <v/>
      </c>
      <c r="V35" s="6" t="str">
        <f t="shared" ref="V35:V43" si="22">IF(S35="","",IF(S35&gt;Q35,3,IF(S35=Q35,1,0)))</f>
        <v/>
      </c>
      <c r="W35" s="19"/>
      <c r="X35" s="37" t="str">
        <f>M24</f>
        <v>Poule A-BB</v>
      </c>
      <c r="Y35" s="36" t="s">
        <v>79</v>
      </c>
      <c r="Z35" s="36" t="s">
        <v>80</v>
      </c>
      <c r="AA35" s="36" t="s">
        <v>81</v>
      </c>
      <c r="AB35" s="36" t="s">
        <v>87</v>
      </c>
      <c r="AC35" s="36" t="s">
        <v>4</v>
      </c>
      <c r="AD35" s="36" t="s">
        <v>82</v>
      </c>
      <c r="AE35" s="36" t="s">
        <v>83</v>
      </c>
      <c r="AF35" s="36" t="s">
        <v>84</v>
      </c>
      <c r="AG35" s="36" t="s">
        <v>85</v>
      </c>
      <c r="AH35" s="36" t="s">
        <v>86</v>
      </c>
      <c r="AI35" s="36" t="s">
        <v>5</v>
      </c>
      <c r="AJ35" s="36" t="s">
        <v>127</v>
      </c>
    </row>
    <row r="36" spans="1:36">
      <c r="B36" s="16" t="s">
        <v>401</v>
      </c>
      <c r="C36" s="11" t="str">
        <f>B26</f>
        <v>Arsenal</v>
      </c>
      <c r="D36" s="12" t="s">
        <v>7</v>
      </c>
      <c r="E36" s="13" t="str">
        <f>B28</f>
        <v>Heerenveen</v>
      </c>
      <c r="F36" s="14">
        <v>1</v>
      </c>
      <c r="G36" s="17" t="s">
        <v>7</v>
      </c>
      <c r="H36" s="14">
        <v>0</v>
      </c>
      <c r="I36" s="12"/>
      <c r="J36" s="6">
        <f t="shared" si="19"/>
        <v>3</v>
      </c>
      <c r="K36" s="6">
        <f t="shared" si="20"/>
        <v>0</v>
      </c>
      <c r="M36" s="16" t="s">
        <v>396</v>
      </c>
      <c r="N36" s="11" t="str">
        <f>M28</f>
        <v>Espanyol</v>
      </c>
      <c r="O36" s="12" t="s">
        <v>7</v>
      </c>
      <c r="P36" s="13" t="str">
        <f>M26</f>
        <v>Lazio</v>
      </c>
      <c r="Q36" s="14"/>
      <c r="R36" s="17" t="s">
        <v>7</v>
      </c>
      <c r="S36" s="14"/>
      <c r="T36" s="12"/>
      <c r="U36" s="6" t="str">
        <f t="shared" si="21"/>
        <v/>
      </c>
      <c r="V36" s="6" t="str">
        <f t="shared" si="22"/>
        <v/>
      </c>
      <c r="W36" s="19"/>
      <c r="X36" s="27" t="str">
        <f>M26</f>
        <v>Lazio</v>
      </c>
      <c r="Y36" s="6" t="str">
        <f>U34</f>
        <v/>
      </c>
      <c r="Z36" s="6" t="str">
        <f>V36</f>
        <v/>
      </c>
      <c r="AA36" s="6" t="str">
        <f>U39</f>
        <v/>
      </c>
      <c r="AB36" s="6" t="str">
        <f>V41</f>
        <v/>
      </c>
      <c r="AC36" s="28">
        <f>SUM(Y36:AB36)</f>
        <v>0</v>
      </c>
      <c r="AD36" s="6">
        <f>SUMIF(N34:N43,X36,Q34:Q43)+SUMIF(P34:P43,X36,S34:S43)</f>
        <v>0</v>
      </c>
      <c r="AE36" s="6">
        <f>SUMIF(N34:N43,X36,S34:S43)+SUMIF(P34:P43,X36,Q34:Q43)</f>
        <v>0</v>
      </c>
      <c r="AF36" s="6">
        <f>SUMPRODUCT((N34:N43=X36)*(U34:U43=3))+SUMPRODUCT((P34:P43=X36)*(V34:V43=3))</f>
        <v>0</v>
      </c>
      <c r="AG36" s="6">
        <f>SUMPRODUCT((N34:N43=X36)*(U34:U43=1))+SUMPRODUCT((P34:P43=X36)*(V34:V43=1))</f>
        <v>0</v>
      </c>
      <c r="AH36" s="6">
        <f>SUMPRODUCT((N34:N43=X36)*(U34:U43=0))+SUMPRODUCT((P34:P43=X36)*(V34:V43=0))</f>
        <v>0</v>
      </c>
      <c r="AI36" s="29">
        <f>RANK(AC36,AC36:AC40,0)</f>
        <v>1</v>
      </c>
      <c r="AJ36" s="6">
        <f>AD36-AE36</f>
        <v>0</v>
      </c>
    </row>
    <row r="37" spans="1:36">
      <c r="B37" s="16" t="s">
        <v>402</v>
      </c>
      <c r="C37" s="11" t="str">
        <f>B27</f>
        <v>Espanyol</v>
      </c>
      <c r="D37" s="12" t="s">
        <v>7</v>
      </c>
      <c r="E37" s="13" t="str">
        <f>B29</f>
        <v>Juventus-Opende</v>
      </c>
      <c r="F37" s="14">
        <v>2</v>
      </c>
      <c r="G37" s="12" t="s">
        <v>7</v>
      </c>
      <c r="H37" s="14">
        <v>1</v>
      </c>
      <c r="I37" s="12"/>
      <c r="J37" s="6">
        <f t="shared" si="19"/>
        <v>3</v>
      </c>
      <c r="K37" s="6">
        <f t="shared" si="20"/>
        <v>0</v>
      </c>
      <c r="M37" s="16" t="s">
        <v>397</v>
      </c>
      <c r="N37" s="11" t="str">
        <f>M30</f>
        <v>Fiorentina</v>
      </c>
      <c r="O37" s="12" t="s">
        <v>7</v>
      </c>
      <c r="P37" s="13" t="str">
        <f>M27</f>
        <v>Heerenveen</v>
      </c>
      <c r="Q37" s="14"/>
      <c r="R37" s="12" t="s">
        <v>7</v>
      </c>
      <c r="S37" s="14"/>
      <c r="T37" s="12"/>
      <c r="U37" s="6" t="str">
        <f t="shared" si="21"/>
        <v/>
      </c>
      <c r="V37" s="6" t="str">
        <f t="shared" si="22"/>
        <v/>
      </c>
      <c r="W37" s="19"/>
      <c r="X37" s="27" t="str">
        <f>M27</f>
        <v>Heerenveen</v>
      </c>
      <c r="Y37" s="6" t="str">
        <f>U35</f>
        <v/>
      </c>
      <c r="Z37" s="6" t="str">
        <f>V37</f>
        <v/>
      </c>
      <c r="AA37" s="6" t="str">
        <f>V39</f>
        <v/>
      </c>
      <c r="AB37" s="6" t="str">
        <f>U42</f>
        <v/>
      </c>
      <c r="AC37" s="28">
        <f>SUM(Y37:AB37)</f>
        <v>0</v>
      </c>
      <c r="AD37" s="6">
        <f>SUMIF(N34:N43,X37,Q34:Q43)+SUMIF(P34:P43,X37,S34:S43)</f>
        <v>0</v>
      </c>
      <c r="AE37" s="6">
        <f>SUMIF(N34:N43,X37,S34:S43)+SUMIF(P34:P43,X37,Q34:Q43)</f>
        <v>0</v>
      </c>
      <c r="AF37" s="6">
        <f>SUMPRODUCT((N34:N43=X37)*(U34:U43=3))+SUMPRODUCT((P34:P43=X37)*(V34:V43=3))</f>
        <v>0</v>
      </c>
      <c r="AG37" s="6">
        <f>SUMPRODUCT((N34:N43=X37)*(U34:U43=1))+SUMPRODUCT((P34:P43=X37)*(V34:V43=1))</f>
        <v>0</v>
      </c>
      <c r="AH37" s="6">
        <f>SUMPRODUCT((N34:N43=X37)*(U34:U43=0))+SUMPRODUCT((P34:P43=X37)*(V34:V43=0))</f>
        <v>0</v>
      </c>
      <c r="AI37" s="29">
        <f>RANK(AC37,AC36:AC40,0)</f>
        <v>1</v>
      </c>
      <c r="AJ37" s="6">
        <f>AD37-AE37</f>
        <v>0</v>
      </c>
    </row>
    <row r="38" spans="1:36">
      <c r="B38" s="16" t="s">
        <v>422</v>
      </c>
      <c r="C38" s="11" t="str">
        <f>B26</f>
        <v>Arsenal</v>
      </c>
      <c r="D38" s="12" t="s">
        <v>7</v>
      </c>
      <c r="E38" s="13" t="str">
        <f>B29</f>
        <v>Juventus-Opende</v>
      </c>
      <c r="F38" s="14">
        <v>2</v>
      </c>
      <c r="G38" s="12" t="s">
        <v>7</v>
      </c>
      <c r="H38" s="14">
        <v>0</v>
      </c>
      <c r="I38" s="12"/>
      <c r="J38" s="6">
        <f t="shared" si="19"/>
        <v>3</v>
      </c>
      <c r="K38" s="6">
        <f t="shared" si="20"/>
        <v>0</v>
      </c>
      <c r="M38" s="16" t="s">
        <v>398</v>
      </c>
      <c r="N38" s="11" t="str">
        <f>M28</f>
        <v>Espanyol</v>
      </c>
      <c r="O38" s="12" t="s">
        <v>7</v>
      </c>
      <c r="P38" s="13" t="str">
        <f>M29</f>
        <v>Juventus-Opende</v>
      </c>
      <c r="Q38" s="14"/>
      <c r="R38" s="12" t="s">
        <v>7</v>
      </c>
      <c r="S38" s="14"/>
      <c r="T38" s="12"/>
      <c r="U38" s="6" t="str">
        <f t="shared" si="21"/>
        <v/>
      </c>
      <c r="V38" s="6" t="str">
        <f t="shared" si="22"/>
        <v/>
      </c>
      <c r="W38" s="19"/>
      <c r="X38" s="27" t="str">
        <f>M28</f>
        <v>Espanyol</v>
      </c>
      <c r="Y38" s="6" t="str">
        <f>U36</f>
        <v/>
      </c>
      <c r="Z38" s="6" t="str">
        <f>U38</f>
        <v/>
      </c>
      <c r="AA38" s="6" t="str">
        <f>V40</f>
        <v/>
      </c>
      <c r="AB38" s="6" t="str">
        <f>V42</f>
        <v/>
      </c>
      <c r="AC38" s="28">
        <f>SUM(Y38:AB38)</f>
        <v>0</v>
      </c>
      <c r="AD38" s="6">
        <f>SUMIF(N34:N43,X38,Q34:Q43)+SUMIF(P34:P43,X38,S34:S43)</f>
        <v>0</v>
      </c>
      <c r="AE38" s="6">
        <f>SUMIF(N34:N43,X38,S34:S43)+SUMIF(P34:P43,X38,Q34:Q43)</f>
        <v>0</v>
      </c>
      <c r="AF38" s="6">
        <f>SUMPRODUCT((N34:N43=X38)*(U34:U43=3))+SUMPRODUCT((P34:P43=X38)*(V34:V43=3))</f>
        <v>0</v>
      </c>
      <c r="AG38" s="6">
        <f>SUMPRODUCT((N34:N43=X38)*(U34:U43=1))+SUMPRODUCT((P34:P43=X38)*(V34:V43=1))</f>
        <v>0</v>
      </c>
      <c r="AH38" s="6">
        <f>SUMPRODUCT((N34:N43=X38)*(U34:U43=0))+SUMPRODUCT((P34:P43=X38)*(V34:V43=0))</f>
        <v>0</v>
      </c>
      <c r="AI38" s="29">
        <f>RANK(AC38,AC36:AC40,0)</f>
        <v>1</v>
      </c>
      <c r="AJ38" s="6">
        <f>AD38-AE38</f>
        <v>0</v>
      </c>
    </row>
    <row r="39" spans="1:36">
      <c r="B39" s="16" t="s">
        <v>423</v>
      </c>
      <c r="C39" s="11" t="str">
        <f>B27</f>
        <v>Espanyol</v>
      </c>
      <c r="D39" s="12" t="s">
        <v>7</v>
      </c>
      <c r="E39" s="13" t="str">
        <f>B28</f>
        <v>Heerenveen</v>
      </c>
      <c r="F39" s="14">
        <v>0</v>
      </c>
      <c r="G39" s="12" t="s">
        <v>7</v>
      </c>
      <c r="H39" s="14">
        <v>1</v>
      </c>
      <c r="I39" s="12"/>
      <c r="J39" s="6">
        <f t="shared" si="19"/>
        <v>0</v>
      </c>
      <c r="K39" s="6">
        <f t="shared" si="20"/>
        <v>3</v>
      </c>
      <c r="M39" s="16" t="s">
        <v>399</v>
      </c>
      <c r="N39" s="11" t="str">
        <f>M26</f>
        <v>Lazio</v>
      </c>
      <c r="O39" s="12" t="s">
        <v>7</v>
      </c>
      <c r="P39" s="13" t="str">
        <f>M27</f>
        <v>Heerenveen</v>
      </c>
      <c r="Q39" s="14"/>
      <c r="R39" s="12" t="s">
        <v>7</v>
      </c>
      <c r="S39" s="14"/>
      <c r="T39" s="12"/>
      <c r="U39" s="6" t="str">
        <f t="shared" si="21"/>
        <v/>
      </c>
      <c r="V39" s="6" t="str">
        <f t="shared" si="22"/>
        <v/>
      </c>
      <c r="X39" s="27" t="str">
        <f>M29</f>
        <v>Juventus-Opende</v>
      </c>
      <c r="Y39" s="6" t="str">
        <f>V35</f>
        <v/>
      </c>
      <c r="Z39" s="6" t="str">
        <f>V38</f>
        <v/>
      </c>
      <c r="AA39" s="6" t="str">
        <f>U41</f>
        <v/>
      </c>
      <c r="AB39" s="6" t="str">
        <f>U43</f>
        <v/>
      </c>
      <c r="AC39" s="28">
        <f>SUM(Y39:AB39)</f>
        <v>0</v>
      </c>
      <c r="AD39" s="6">
        <f>SUMIF(N34:N43,X39,Q34:Q43)+SUMIF(P34:P43,X39,S34:S43)</f>
        <v>0</v>
      </c>
      <c r="AE39" s="6">
        <f>SUMIF(N34:N43,X39,S34:S43)+SUMIF(P34:P43,X39,Q34:Q43)</f>
        <v>0</v>
      </c>
      <c r="AF39" s="6">
        <f>SUMPRODUCT((N34:N43=X39)*(U34:U43=3))+SUMPRODUCT((P34:P43=X39)*(V34:V43=3))</f>
        <v>0</v>
      </c>
      <c r="AG39" s="6">
        <f>SUMPRODUCT((N34:N43=X39)*(U34:U43=1))+SUMPRODUCT((P34:P43=X39)*(V34:V43=1))</f>
        <v>0</v>
      </c>
      <c r="AH39" s="6">
        <f>SUMPRODUCT((N34:N43=X39)*(U34:U43=0))+SUMPRODUCT((P34:P43=X39)*(V34:V43=0))</f>
        <v>0</v>
      </c>
      <c r="AI39" s="29">
        <f>RANK(AC39,AC36:AC40,0)</f>
        <v>1</v>
      </c>
      <c r="AJ39" s="6">
        <f>AD39-AE39</f>
        <v>0</v>
      </c>
    </row>
    <row r="40" spans="1:36">
      <c r="B40" s="16" t="s">
        <v>424</v>
      </c>
      <c r="C40" s="11" t="s">
        <v>116</v>
      </c>
      <c r="D40" s="12" t="s">
        <v>7</v>
      </c>
      <c r="E40" s="13" t="s">
        <v>156</v>
      </c>
      <c r="F40" s="14"/>
      <c r="G40" s="12" t="s">
        <v>7</v>
      </c>
      <c r="H40" s="14"/>
      <c r="I40" s="12"/>
      <c r="J40" s="6" t="str">
        <f t="shared" si="19"/>
        <v/>
      </c>
      <c r="K40" s="6" t="str">
        <f t="shared" si="20"/>
        <v/>
      </c>
      <c r="M40" s="16" t="s">
        <v>401</v>
      </c>
      <c r="N40" s="11" t="str">
        <f>M30</f>
        <v>Fiorentina</v>
      </c>
      <c r="O40" s="12" t="s">
        <v>7</v>
      </c>
      <c r="P40" s="13" t="str">
        <f>M28</f>
        <v>Espanyol</v>
      </c>
      <c r="Q40" s="14"/>
      <c r="R40" s="12" t="s">
        <v>7</v>
      </c>
      <c r="S40" s="14"/>
      <c r="T40" s="12"/>
      <c r="U40" s="6" t="str">
        <f t="shared" si="21"/>
        <v/>
      </c>
      <c r="V40" s="6" t="str">
        <f t="shared" si="22"/>
        <v/>
      </c>
      <c r="X40" s="27" t="str">
        <f>M30</f>
        <v>Fiorentina</v>
      </c>
      <c r="Y40" s="6" t="str">
        <f>V34</f>
        <v/>
      </c>
      <c r="Z40" s="6" t="str">
        <f>U37</f>
        <v/>
      </c>
      <c r="AA40" s="6" t="str">
        <f>U40</f>
        <v/>
      </c>
      <c r="AB40" s="6" t="str">
        <f>V43</f>
        <v/>
      </c>
      <c r="AC40" s="28">
        <f>SUM(Y40:AB40)</f>
        <v>0</v>
      </c>
      <c r="AD40" s="6">
        <f>SUMIF(N34:N43,X40,Q34:Q43)+SUMIF(P34:P43,X40,S34:S43)</f>
        <v>0</v>
      </c>
      <c r="AE40" s="6">
        <f>SUMIF(N34:N43,X40,S34:S43)+SUMIF(P34:P43,X40,Q34:Q43)</f>
        <v>0</v>
      </c>
      <c r="AF40" s="6">
        <f>SUMPRODUCT((N34:N43=X40)*(U34:U43=3))+SUMPRODUCT((P34:P43=X40)*(V34:V43=3))</f>
        <v>0</v>
      </c>
      <c r="AG40" s="6">
        <f>SUMPRODUCT((N34:N43=X40)*(U34:U43=1))+SUMPRODUCT((P34:P43=X40)*(V34:V43=1))</f>
        <v>0</v>
      </c>
      <c r="AH40" s="6">
        <f>SUMPRODUCT((N34:N43=X40)*(U34:U43=0))+SUMPRODUCT((P34:P43=X40)*(V34:V43=0))</f>
        <v>0</v>
      </c>
      <c r="AI40" s="29">
        <f>RANK(AC40,AC36:AC40,0)</f>
        <v>1</v>
      </c>
      <c r="AJ40" s="6">
        <f>AD40-AE40</f>
        <v>0</v>
      </c>
    </row>
    <row r="41" spans="1:36">
      <c r="B41" s="16" t="s">
        <v>425</v>
      </c>
      <c r="C41" s="11" t="s">
        <v>150</v>
      </c>
      <c r="D41" s="12" t="s">
        <v>7</v>
      </c>
      <c r="E41" s="13" t="s">
        <v>598</v>
      </c>
      <c r="F41" s="14"/>
      <c r="G41" s="12" t="s">
        <v>7</v>
      </c>
      <c r="H41" s="14"/>
      <c r="I41" s="12"/>
      <c r="J41" s="6" t="str">
        <f t="shared" si="19"/>
        <v/>
      </c>
      <c r="K41" s="6" t="str">
        <f t="shared" si="20"/>
        <v/>
      </c>
      <c r="M41" s="16" t="s">
        <v>402</v>
      </c>
      <c r="N41" s="11" t="str">
        <f>M29</f>
        <v>Juventus-Opende</v>
      </c>
      <c r="O41" s="12" t="s">
        <v>7</v>
      </c>
      <c r="P41" s="13" t="str">
        <f>M26</f>
        <v>Lazio</v>
      </c>
      <c r="Q41" s="14"/>
      <c r="R41" s="12" t="s">
        <v>7</v>
      </c>
      <c r="S41" s="14"/>
      <c r="T41" s="12"/>
      <c r="U41" s="6" t="str">
        <f t="shared" si="21"/>
        <v/>
      </c>
      <c r="V41" s="6" t="str">
        <f t="shared" si="22"/>
        <v/>
      </c>
    </row>
    <row r="42" spans="1:36">
      <c r="B42" s="16"/>
      <c r="C42" s="11"/>
      <c r="D42" s="12"/>
      <c r="E42" s="13"/>
      <c r="F42" s="14"/>
      <c r="G42" s="12"/>
      <c r="H42" s="14"/>
      <c r="I42" s="12"/>
      <c r="J42" s="6"/>
      <c r="K42" s="6" t="str">
        <f t="shared" si="20"/>
        <v/>
      </c>
      <c r="M42" s="16" t="s">
        <v>422</v>
      </c>
      <c r="N42" s="11" t="str">
        <f>M27</f>
        <v>Heerenveen</v>
      </c>
      <c r="O42" s="12" t="s">
        <v>7</v>
      </c>
      <c r="P42" s="13" t="str">
        <f>M28</f>
        <v>Espanyol</v>
      </c>
      <c r="Q42" s="14"/>
      <c r="R42" s="12" t="s">
        <v>7</v>
      </c>
      <c r="S42" s="14"/>
      <c r="T42" s="12"/>
      <c r="U42" s="6" t="str">
        <f t="shared" si="21"/>
        <v/>
      </c>
      <c r="V42" s="6" t="str">
        <f t="shared" si="22"/>
        <v/>
      </c>
    </row>
    <row r="43" spans="1:36">
      <c r="B43" s="16"/>
      <c r="C43" s="11"/>
      <c r="D43" s="12"/>
      <c r="E43" s="13"/>
      <c r="F43" s="14"/>
      <c r="G43" s="12" t="s">
        <v>7</v>
      </c>
      <c r="H43" s="14"/>
      <c r="I43" s="12"/>
      <c r="J43" s="6" t="str">
        <f t="shared" si="19"/>
        <v/>
      </c>
      <c r="K43" s="6" t="str">
        <f t="shared" si="20"/>
        <v/>
      </c>
      <c r="M43" s="16" t="s">
        <v>423</v>
      </c>
      <c r="N43" s="11" t="str">
        <f>M29</f>
        <v>Juventus-Opende</v>
      </c>
      <c r="O43" s="12" t="s">
        <v>7</v>
      </c>
      <c r="P43" s="13" t="str">
        <f>M30</f>
        <v>Fiorentina</v>
      </c>
      <c r="Q43" s="14"/>
      <c r="R43" s="12" t="s">
        <v>7</v>
      </c>
      <c r="S43" s="14"/>
      <c r="T43" s="12"/>
      <c r="U43" s="6" t="str">
        <f t="shared" si="21"/>
        <v/>
      </c>
      <c r="V43" s="6" t="str">
        <f t="shared" si="22"/>
        <v/>
      </c>
    </row>
    <row r="45" spans="1:36">
      <c r="D45" s="1"/>
      <c r="F45" s="252"/>
      <c r="G45" s="252"/>
      <c r="H45" s="252"/>
      <c r="Q45" s="252"/>
      <c r="R45" s="252"/>
      <c r="S45" s="252"/>
      <c r="T45" s="3"/>
      <c r="U45" s="3"/>
      <c r="V45" s="3"/>
      <c r="X45" s="35" t="s">
        <v>88</v>
      </c>
    </row>
    <row r="46" spans="1:36">
      <c r="B46" s="2" t="s">
        <v>243</v>
      </c>
      <c r="D46" s="47"/>
      <c r="M46" s="2" t="s">
        <v>244</v>
      </c>
      <c r="O46" s="47"/>
    </row>
    <row r="47" spans="1:36">
      <c r="D47" s="47"/>
      <c r="O47" s="47"/>
      <c r="X47" s="37" t="str">
        <f>B46</f>
        <v>Poule A-C</v>
      </c>
      <c r="Y47" s="36" t="s">
        <v>79</v>
      </c>
      <c r="Z47" s="36" t="s">
        <v>80</v>
      </c>
      <c r="AA47" s="36" t="s">
        <v>81</v>
      </c>
      <c r="AB47" s="36" t="s">
        <v>87</v>
      </c>
      <c r="AC47" s="36" t="s">
        <v>4</v>
      </c>
      <c r="AD47" s="36" t="s">
        <v>82</v>
      </c>
      <c r="AE47" s="36" t="s">
        <v>83</v>
      </c>
      <c r="AF47" s="36" t="s">
        <v>84</v>
      </c>
      <c r="AG47" s="36" t="s">
        <v>85</v>
      </c>
      <c r="AH47" s="36" t="s">
        <v>86</v>
      </c>
      <c r="AI47" s="36" t="s">
        <v>5</v>
      </c>
      <c r="AJ47" s="36" t="s">
        <v>127</v>
      </c>
    </row>
    <row r="48" spans="1:36">
      <c r="A48" s="1">
        <v>1</v>
      </c>
      <c r="B48" s="41" t="s">
        <v>94</v>
      </c>
      <c r="C48" s="5" t="str">
        <f>VLOOKUP(B48,'Teams + teamnaam'!$AA$2:$AD$53,3,FALSE)</f>
        <v>VEV'67</v>
      </c>
      <c r="D48" s="47"/>
      <c r="M48" s="42" t="s">
        <v>663</v>
      </c>
      <c r="N48" s="5" t="s">
        <v>662</v>
      </c>
      <c r="O48" s="47"/>
      <c r="X48" s="27" t="str">
        <f>B48</f>
        <v>Manchester United</v>
      </c>
      <c r="Y48" s="6">
        <f>J56</f>
        <v>0</v>
      </c>
      <c r="Z48" s="6">
        <f>K58</f>
        <v>0</v>
      </c>
      <c r="AA48" s="6">
        <f>J61</f>
        <v>3</v>
      </c>
      <c r="AB48" s="6">
        <f>K63</f>
        <v>0</v>
      </c>
      <c r="AC48" s="28">
        <f>SUM(Y48:AB48)</f>
        <v>3</v>
      </c>
      <c r="AD48" s="6">
        <f>SUMIF(C56:C65,X48,F56:F65)+SUMIF(E56:E65,X48,H56:H65)</f>
        <v>11</v>
      </c>
      <c r="AE48" s="6">
        <f>SUMIF(C56:C65,X48,H56:H65)+SUMIF(E56:E65,X48,F56:F65)</f>
        <v>11</v>
      </c>
      <c r="AF48" s="6">
        <f>SUMPRODUCT((C56:C65=X48)*(J56:J65=3))+SUMPRODUCT((E56:E65=X48)*(K56:K65=3))</f>
        <v>1</v>
      </c>
      <c r="AG48" s="6">
        <f>SUMPRODUCT((C56:C65=X48)*(J56:J65=1))+SUMPRODUCT((E56:E65=X48)*(K56:K65=1))</f>
        <v>0</v>
      </c>
      <c r="AH48" s="6">
        <f>SUMPRODUCT((C56:C65=X48)*(J56:J65=0))+SUMPRODUCT((E56:E65=X48)*(K56:K65=0))</f>
        <v>3</v>
      </c>
      <c r="AI48" s="29">
        <f>RANK(AC48,AC48:AC52,0)</f>
        <v>4</v>
      </c>
      <c r="AJ48" s="6">
        <f>AD48-AE48</f>
        <v>0</v>
      </c>
    </row>
    <row r="49" spans="1:36">
      <c r="A49" s="1">
        <v>2</v>
      </c>
      <c r="B49" s="41" t="s">
        <v>159</v>
      </c>
      <c r="C49" s="5" t="str">
        <f>VLOOKUP(B49,'Teams + teamnaam'!$AA$2:$AD$53,3,FALSE)</f>
        <v>VEV'67</v>
      </c>
      <c r="D49" s="47"/>
      <c r="M49" s="42" t="s">
        <v>157</v>
      </c>
      <c r="N49" s="5" t="str">
        <f>VLOOKUP(M49,'Teams + teamnaam'!$AA$2:$AD$53,3,FALSE)</f>
        <v>VV Niekerk</v>
      </c>
      <c r="O49" s="47"/>
      <c r="X49" s="27" t="str">
        <f t="shared" ref="X49:X52" si="23">B49</f>
        <v>Tottenham</v>
      </c>
      <c r="Y49" s="6">
        <f>J57</f>
        <v>0</v>
      </c>
      <c r="Z49" s="6">
        <f>K59</f>
        <v>0</v>
      </c>
      <c r="AA49" s="6">
        <f>K61</f>
        <v>0</v>
      </c>
      <c r="AB49" s="6">
        <f>J64</f>
        <v>0</v>
      </c>
      <c r="AC49" s="28">
        <f t="shared" ref="AC49:AC52" si="24">SUM(Y49:AB49)</f>
        <v>0</v>
      </c>
      <c r="AD49" s="6">
        <f>SUMIF(C56:C65,X49,F56:F65)+SUMIF(E56:E65,X49,H56:H65)</f>
        <v>6</v>
      </c>
      <c r="AE49" s="6">
        <f>SUMIF(C56:C65,X49,H56:H65)+SUMIF(E56:E65,X49,F56:F65)</f>
        <v>14</v>
      </c>
      <c r="AF49" s="6">
        <f>SUMPRODUCT((C56:C65=X49)*(J56:J65=3))+SUMPRODUCT((E56:E65=X49)*(K56:K65=3))</f>
        <v>0</v>
      </c>
      <c r="AG49" s="6">
        <f>SUMPRODUCT((C56:C65=X49)*(J56:J65=1))+SUMPRODUCT((E56:E65=X49)*(K56:K65=1))</f>
        <v>0</v>
      </c>
      <c r="AH49" s="6">
        <f>SUMPRODUCT((C56:C65=X49)*(J56:J65=0))+SUMPRODUCT((E56:E65=X49)*(K56:K65=0))</f>
        <v>4</v>
      </c>
      <c r="AI49" s="29">
        <f>RANK(AC49,AC48:AC52,0)</f>
        <v>5</v>
      </c>
      <c r="AJ49" s="6">
        <f t="shared" ref="AJ49:AJ52" si="25">AD49-AE49</f>
        <v>-8</v>
      </c>
    </row>
    <row r="50" spans="1:36">
      <c r="A50" s="1">
        <v>3</v>
      </c>
      <c r="B50" s="41" t="s">
        <v>148</v>
      </c>
      <c r="C50" s="5" t="str">
        <f>VLOOKUP(B50,'Teams + teamnaam'!$AA$2:$AD$53,3,FALSE)</f>
        <v>Grootegast</v>
      </c>
      <c r="D50" s="47"/>
      <c r="M50" s="42" t="s">
        <v>148</v>
      </c>
      <c r="N50" s="5" t="str">
        <f>VLOOKUP(M50,'Teams + teamnaam'!$AA$2:$AD$53,3,FALSE)</f>
        <v>Grootegast</v>
      </c>
      <c r="O50" s="47"/>
      <c r="X50" s="27" t="str">
        <f t="shared" si="23"/>
        <v>Werder Bremen</v>
      </c>
      <c r="Y50" s="6">
        <f>J58</f>
        <v>3</v>
      </c>
      <c r="Z50" s="6">
        <f>J60</f>
        <v>1</v>
      </c>
      <c r="AA50" s="6">
        <f>K62</f>
        <v>0</v>
      </c>
      <c r="AB50" s="6">
        <f>K64</f>
        <v>3</v>
      </c>
      <c r="AC50" s="28">
        <f t="shared" si="24"/>
        <v>7</v>
      </c>
      <c r="AD50" s="6">
        <f>SUMIF(C56:C65,X50,F56:F65)+SUMIF(E56:E65,X50,H56:H65)</f>
        <v>5</v>
      </c>
      <c r="AE50" s="6">
        <f>SUMIF(C56:C65,X50,H56:H65)+SUMIF(E56:E65,X50,F56:F65)</f>
        <v>4</v>
      </c>
      <c r="AF50" s="6">
        <f>SUMPRODUCT((C56:C65=X50)*(J56:J65=3))+SUMPRODUCT((E56:E65=X50)*(K56:K65=3))</f>
        <v>2</v>
      </c>
      <c r="AG50" s="6">
        <f>SUMPRODUCT((C56:C65=X50)*(J56:J65=1))+SUMPRODUCT((E56:E65=X50)*(K56:K65=1))</f>
        <v>1</v>
      </c>
      <c r="AH50" s="6">
        <f>SUMPRODUCT((C56:C65=X50)*(J56:J65=0))+SUMPRODUCT((E56:E65=X50)*(K56:K65=0))</f>
        <v>1</v>
      </c>
      <c r="AI50" s="29">
        <f>RANK(AC50,AC48:AC52,0)</f>
        <v>3</v>
      </c>
      <c r="AJ50" s="6">
        <f t="shared" si="25"/>
        <v>1</v>
      </c>
    </row>
    <row r="51" spans="1:36">
      <c r="A51" s="1">
        <v>4</v>
      </c>
      <c r="B51" s="41" t="s">
        <v>115</v>
      </c>
      <c r="C51" s="5" t="str">
        <f>VLOOKUP(B51,'Teams + teamnaam'!$AA$2:$AD$53,3,FALSE)</f>
        <v>VV Grijpskerk</v>
      </c>
      <c r="D51" s="47"/>
      <c r="M51" s="42" t="s">
        <v>94</v>
      </c>
      <c r="N51" s="5" t="str">
        <f>VLOOKUP(M51,'Teams + teamnaam'!$AA$2:$AD$53,3,FALSE)</f>
        <v>VEV'67</v>
      </c>
      <c r="O51" s="47"/>
      <c r="X51" s="27" t="str">
        <f t="shared" si="23"/>
        <v>Fiorentina</v>
      </c>
      <c r="Y51" s="6">
        <f>K57</f>
        <v>3</v>
      </c>
      <c r="Z51" s="6">
        <f>K60</f>
        <v>1</v>
      </c>
      <c r="AA51" s="6">
        <f>J63</f>
        <v>3</v>
      </c>
      <c r="AB51" s="6">
        <f>J65</f>
        <v>3</v>
      </c>
      <c r="AC51" s="28">
        <f t="shared" si="24"/>
        <v>10</v>
      </c>
      <c r="AD51" s="6">
        <f>SUMIF(C56:C65,X51,F56:F65)+SUMIF(E56:E65,X51,H56:H65)</f>
        <v>8</v>
      </c>
      <c r="AE51" s="6">
        <f>SUMIF(C56:C65,X51,H56:H65)+SUMIF(E56:E65,X51,F56:F65)</f>
        <v>4</v>
      </c>
      <c r="AF51" s="6">
        <f>SUMPRODUCT((C56:C65=X51)*(J56:J65=3))+SUMPRODUCT((E56:E65=X51)*(K56:K65=3))</f>
        <v>3</v>
      </c>
      <c r="AG51" s="6">
        <f>SUMPRODUCT((C56:C65=X51)*(J56:J65=1))+SUMPRODUCT((E56:E65=X51)*(K56:K65=1))</f>
        <v>1</v>
      </c>
      <c r="AH51" s="6">
        <f>SUMPRODUCT((C56:C65=X51)*(J56:J65=0))+SUMPRODUCT((E56:E65=X51)*(K56:K65=0))</f>
        <v>0</v>
      </c>
      <c r="AI51" s="29">
        <f>RANK(AC51,AC48:AC52,0)</f>
        <v>1</v>
      </c>
      <c r="AJ51" s="6">
        <f t="shared" si="25"/>
        <v>4</v>
      </c>
    </row>
    <row r="52" spans="1:36">
      <c r="A52" s="1">
        <v>5</v>
      </c>
      <c r="B52" s="41" t="s">
        <v>157</v>
      </c>
      <c r="C52" s="5" t="str">
        <f>VLOOKUP(B52,'Teams + teamnaam'!$AA$2:$AD$53,3,FALSE)</f>
        <v>VV Niekerk</v>
      </c>
      <c r="D52" s="47"/>
      <c r="M52" s="42" t="s">
        <v>159</v>
      </c>
      <c r="N52" s="5" t="str">
        <f>VLOOKUP(M52,'Teams + teamnaam'!$AA$2:$AD$53,3,FALSE)</f>
        <v>VEV'67</v>
      </c>
      <c r="O52" s="47"/>
      <c r="X52" s="27" t="str">
        <f t="shared" si="23"/>
        <v>Groningen</v>
      </c>
      <c r="Y52" s="6">
        <f>K56</f>
        <v>3</v>
      </c>
      <c r="Z52" s="6">
        <f>J59</f>
        <v>3</v>
      </c>
      <c r="AA52" s="6">
        <f>J62</f>
        <v>3</v>
      </c>
      <c r="AB52" s="6">
        <f>K65</f>
        <v>0</v>
      </c>
      <c r="AC52" s="28">
        <f t="shared" si="24"/>
        <v>9</v>
      </c>
      <c r="AD52" s="6">
        <f>SUMIF(C56:C65,X52,F56:F65)+SUMIF(E56:E65,X52,H56:H65)</f>
        <v>5</v>
      </c>
      <c r="AE52" s="6">
        <f>SUMIF(C56:C65,X52,H56:H65)+SUMIF(E56:E65,X52,F56:F65)</f>
        <v>2</v>
      </c>
      <c r="AF52" s="6">
        <f>SUMPRODUCT((C56:C65=X52)*(J56:J65=3))+SUMPRODUCT((E56:E65=X52)*(K56:K65=3))</f>
        <v>3</v>
      </c>
      <c r="AG52" s="6">
        <f>SUMPRODUCT((C56:C65=X52)*(J56:J65=1))+SUMPRODUCT((E56:E65=X52)*(K56:K65=1))</f>
        <v>0</v>
      </c>
      <c r="AH52" s="6">
        <f>SUMPRODUCT((C56:C65=X52)*(J56:J65=0))+SUMPRODUCT((E56:E65=X52)*(K56:K65=0))</f>
        <v>1</v>
      </c>
      <c r="AI52" s="29">
        <f>RANK(AC52,AC48:AC52,0)</f>
        <v>2</v>
      </c>
      <c r="AJ52" s="6">
        <f t="shared" si="25"/>
        <v>3</v>
      </c>
    </row>
    <row r="53" spans="1:36">
      <c r="D53" s="47"/>
      <c r="O53" s="47"/>
      <c r="X53" s="31"/>
      <c r="Y53" s="32"/>
      <c r="Z53" s="32"/>
      <c r="AA53" s="32"/>
      <c r="AB53" s="32"/>
      <c r="AC53" s="32"/>
      <c r="AD53" s="32"/>
      <c r="AE53" s="32"/>
      <c r="AF53" s="31"/>
      <c r="AG53" s="31"/>
      <c r="AH53" s="31"/>
    </row>
    <row r="54" spans="1:36">
      <c r="B54" s="2" t="s">
        <v>348</v>
      </c>
      <c r="D54" s="47"/>
      <c r="M54" s="2" t="s">
        <v>349</v>
      </c>
      <c r="O54" s="47"/>
      <c r="X54" s="31"/>
      <c r="Y54" s="32"/>
      <c r="Z54" s="32"/>
      <c r="AA54" s="32"/>
      <c r="AB54" s="32"/>
      <c r="AC54" s="32"/>
      <c r="AD54" s="32"/>
      <c r="AE54" s="32"/>
      <c r="AF54" s="31"/>
      <c r="AG54" s="31"/>
      <c r="AH54" s="31"/>
    </row>
    <row r="55" spans="1:36">
      <c r="B55" s="8"/>
      <c r="C55" s="8"/>
      <c r="D55" s="45"/>
      <c r="E55" s="8"/>
      <c r="F55" s="249" t="s">
        <v>5</v>
      </c>
      <c r="G55" s="171"/>
      <c r="H55" s="171"/>
      <c r="I55" s="8"/>
      <c r="J55" s="250" t="s">
        <v>4</v>
      </c>
      <c r="K55" s="249"/>
      <c r="M55" s="8"/>
      <c r="N55" s="8"/>
      <c r="O55" s="45"/>
      <c r="P55" s="8"/>
      <c r="Q55" s="249" t="s">
        <v>5</v>
      </c>
      <c r="R55" s="171"/>
      <c r="S55" s="171"/>
      <c r="T55" s="8"/>
      <c r="U55" s="250" t="s">
        <v>4</v>
      </c>
      <c r="V55" s="249"/>
      <c r="W55" s="19"/>
      <c r="X55" s="35" t="s">
        <v>88</v>
      </c>
      <c r="Y55" s="32"/>
      <c r="Z55" s="32"/>
      <c r="AA55" s="32"/>
      <c r="AB55" s="32"/>
      <c r="AC55" s="32"/>
      <c r="AD55" s="32"/>
      <c r="AE55" s="32"/>
      <c r="AF55" s="31"/>
      <c r="AG55" s="33"/>
      <c r="AH55" s="31"/>
    </row>
    <row r="56" spans="1:36">
      <c r="B56" s="16" t="s">
        <v>419</v>
      </c>
      <c r="C56" s="11" t="str">
        <f>B48</f>
        <v>Manchester United</v>
      </c>
      <c r="D56" s="12" t="s">
        <v>7</v>
      </c>
      <c r="E56" s="13" t="str">
        <f>B52</f>
        <v>Groningen</v>
      </c>
      <c r="F56" s="14">
        <v>0</v>
      </c>
      <c r="G56" s="12" t="s">
        <v>7</v>
      </c>
      <c r="H56" s="14">
        <v>2</v>
      </c>
      <c r="I56" s="12"/>
      <c r="J56" s="6">
        <f>IF(F56="","",IF(F56&gt;H56,3,IF(F56=H56,1,0)))</f>
        <v>0</v>
      </c>
      <c r="K56" s="6">
        <f>IF(H56="","",IF(H56&gt;F56,3,IF(H56=F56,1,0)))</f>
        <v>3</v>
      </c>
      <c r="M56" s="16" t="s">
        <v>426</v>
      </c>
      <c r="N56" s="11" t="str">
        <f>M48</f>
        <v>Heerenveen WB</v>
      </c>
      <c r="O56" s="12" t="s">
        <v>7</v>
      </c>
      <c r="P56" s="13" t="str">
        <f>M52</f>
        <v>Tottenham</v>
      </c>
      <c r="Q56" s="14"/>
      <c r="R56" s="12" t="s">
        <v>7</v>
      </c>
      <c r="S56" s="14"/>
      <c r="T56" s="12"/>
      <c r="U56" s="6" t="str">
        <f>IF(Q56="","",IF(Q56&gt;S56,3,IF(Q56=S56,1,0)))</f>
        <v/>
      </c>
      <c r="V56" s="6" t="str">
        <f>IF(S56="","",IF(S56&gt;Q56,3,IF(S56=Q56,1,0)))</f>
        <v/>
      </c>
      <c r="W56" s="19"/>
      <c r="X56" s="31"/>
      <c r="Y56" s="34"/>
      <c r="Z56" s="34"/>
      <c r="AA56" s="34"/>
      <c r="AB56" s="34"/>
      <c r="AC56" s="34"/>
      <c r="AD56" s="34"/>
      <c r="AE56" s="34"/>
      <c r="AF56" s="34"/>
      <c r="AG56" s="34"/>
      <c r="AH56" s="34"/>
    </row>
    <row r="57" spans="1:36">
      <c r="B57" s="16" t="s">
        <v>420</v>
      </c>
      <c r="C57" s="11" t="str">
        <f>B49</f>
        <v>Tottenham</v>
      </c>
      <c r="D57" s="12" t="s">
        <v>7</v>
      </c>
      <c r="E57" s="13" t="str">
        <f>B51</f>
        <v>Fiorentina</v>
      </c>
      <c r="F57" s="14">
        <v>1</v>
      </c>
      <c r="G57" s="12" t="s">
        <v>7</v>
      </c>
      <c r="H57" s="14">
        <v>2</v>
      </c>
      <c r="I57" s="12"/>
      <c r="J57" s="6">
        <f t="shared" ref="J57:J65" si="26">IF(F57="","",IF(F57&gt;H57,3,IF(F57=H57,1,0)))</f>
        <v>0</v>
      </c>
      <c r="K57" s="6">
        <f t="shared" ref="K57:K65" si="27">IF(H57="","",IF(H57&gt;F57,3,IF(H57=F57,1,0)))</f>
        <v>3</v>
      </c>
      <c r="M57" s="16" t="s">
        <v>427</v>
      </c>
      <c r="N57" s="11" t="str">
        <f>M49</f>
        <v>Groningen</v>
      </c>
      <c r="O57" s="12" t="s">
        <v>7</v>
      </c>
      <c r="P57" s="13" t="str">
        <f>M51</f>
        <v>Manchester United</v>
      </c>
      <c r="Q57" s="14"/>
      <c r="R57" s="12" t="s">
        <v>7</v>
      </c>
      <c r="S57" s="14"/>
      <c r="T57" s="12"/>
      <c r="U57" s="6" t="str">
        <f t="shared" ref="U57:U65" si="28">IF(Q57="","",IF(Q57&gt;S57,3,IF(Q57=S57,1,0)))</f>
        <v/>
      </c>
      <c r="V57" s="6" t="str">
        <f t="shared" ref="V57:V65" si="29">IF(S57="","",IF(S57&gt;Q57,3,IF(S57=Q57,1,0)))</f>
        <v/>
      </c>
      <c r="W57" s="19"/>
      <c r="X57" s="37" t="str">
        <f>M46</f>
        <v>Poule A-CC</v>
      </c>
      <c r="Y57" s="36" t="s">
        <v>79</v>
      </c>
      <c r="Z57" s="36" t="s">
        <v>80</v>
      </c>
      <c r="AA57" s="36" t="s">
        <v>81</v>
      </c>
      <c r="AB57" s="36" t="s">
        <v>87</v>
      </c>
      <c r="AC57" s="36" t="s">
        <v>4</v>
      </c>
      <c r="AD57" s="36" t="s">
        <v>82</v>
      </c>
      <c r="AE57" s="36" t="s">
        <v>83</v>
      </c>
      <c r="AF57" s="36" t="s">
        <v>84</v>
      </c>
      <c r="AG57" s="36" t="s">
        <v>85</v>
      </c>
      <c r="AH57" s="36" t="s">
        <v>86</v>
      </c>
      <c r="AI57" s="36" t="s">
        <v>5</v>
      </c>
      <c r="AJ57" s="36" t="s">
        <v>127</v>
      </c>
    </row>
    <row r="58" spans="1:36">
      <c r="B58" s="16" t="s">
        <v>421</v>
      </c>
      <c r="C58" s="11" t="str">
        <f>B50</f>
        <v>Werder Bremen</v>
      </c>
      <c r="D58" s="12" t="s">
        <v>7</v>
      </c>
      <c r="E58" s="13" t="str">
        <f>B48</f>
        <v>Manchester United</v>
      </c>
      <c r="F58" s="14">
        <v>2</v>
      </c>
      <c r="G58" s="17" t="s">
        <v>7</v>
      </c>
      <c r="H58" s="14">
        <v>1</v>
      </c>
      <c r="I58" s="12"/>
      <c r="J58" s="6">
        <f t="shared" si="26"/>
        <v>3</v>
      </c>
      <c r="K58" s="6">
        <f t="shared" si="27"/>
        <v>0</v>
      </c>
      <c r="M58" s="16" t="s">
        <v>442</v>
      </c>
      <c r="N58" s="11" t="str">
        <f>M50</f>
        <v>Werder Bremen</v>
      </c>
      <c r="O58" s="12" t="s">
        <v>7</v>
      </c>
      <c r="P58" s="13" t="str">
        <f>M48</f>
        <v>Heerenveen WB</v>
      </c>
      <c r="Q58" s="14"/>
      <c r="R58" s="17" t="s">
        <v>7</v>
      </c>
      <c r="S58" s="14"/>
      <c r="T58" s="12"/>
      <c r="U58" s="6" t="str">
        <f t="shared" si="28"/>
        <v/>
      </c>
      <c r="V58" s="6" t="str">
        <f t="shared" si="29"/>
        <v/>
      </c>
      <c r="W58" s="19"/>
      <c r="X58" s="27" t="str">
        <f>M48</f>
        <v>Heerenveen WB</v>
      </c>
      <c r="Y58" s="6" t="str">
        <f>U56</f>
        <v/>
      </c>
      <c r="Z58" s="6" t="str">
        <f>V58</f>
        <v/>
      </c>
      <c r="AA58" s="6" t="str">
        <f>U61</f>
        <v/>
      </c>
      <c r="AB58" s="6" t="str">
        <f>V63</f>
        <v/>
      </c>
      <c r="AC58" s="28">
        <f>SUM(Y58:AB58)</f>
        <v>0</v>
      </c>
      <c r="AD58" s="6">
        <f>SUMIF(N56:N65,X58,Q56:Q65)+SUMIF(P56:P65,X58,S56:S65)</f>
        <v>0</v>
      </c>
      <c r="AE58" s="6">
        <f>SUMIF(N56:N65,X58,S56:S65)+SUMIF(P56:P65,X58,Q56:Q65)</f>
        <v>0</v>
      </c>
      <c r="AF58" s="6">
        <f>SUMPRODUCT((N56:N65=X58)*(U56:U65=3))+SUMPRODUCT((P56:P65=X58)*(V56:V65=3))</f>
        <v>0</v>
      </c>
      <c r="AG58" s="6">
        <f>SUMPRODUCT((N56:N65=X58)*(U56:U65=1))+SUMPRODUCT((P56:P65=X58)*(V56:V65=1))</f>
        <v>0</v>
      </c>
      <c r="AH58" s="6">
        <f>SUMPRODUCT((N56:N65=X58)*(U56:U65=0))+SUMPRODUCT((P56:P65=X58)*(V56:V65=0))</f>
        <v>0</v>
      </c>
      <c r="AI58" s="29">
        <f>RANK(AC58,AC58:AC62,0)</f>
        <v>1</v>
      </c>
      <c r="AJ58" s="6">
        <f>AD58-AE58</f>
        <v>0</v>
      </c>
    </row>
    <row r="59" spans="1:36">
      <c r="B59" s="16" t="s">
        <v>418</v>
      </c>
      <c r="C59" s="11" t="str">
        <f>B52</f>
        <v>Groningen</v>
      </c>
      <c r="D59" s="12" t="s">
        <v>7</v>
      </c>
      <c r="E59" s="13" t="str">
        <f>B49</f>
        <v>Tottenham</v>
      </c>
      <c r="F59" s="14">
        <v>2</v>
      </c>
      <c r="G59" s="12" t="s">
        <v>7</v>
      </c>
      <c r="H59" s="14">
        <v>0</v>
      </c>
      <c r="I59" s="12"/>
      <c r="J59" s="6">
        <f t="shared" si="26"/>
        <v>3</v>
      </c>
      <c r="K59" s="6">
        <f t="shared" si="27"/>
        <v>0</v>
      </c>
      <c r="M59" s="16" t="s">
        <v>443</v>
      </c>
      <c r="N59" s="11" t="str">
        <f>M52</f>
        <v>Tottenham</v>
      </c>
      <c r="O59" s="12" t="s">
        <v>7</v>
      </c>
      <c r="P59" s="13" t="str">
        <f>M49</f>
        <v>Groningen</v>
      </c>
      <c r="Q59" s="14"/>
      <c r="R59" s="12" t="s">
        <v>7</v>
      </c>
      <c r="S59" s="14"/>
      <c r="T59" s="12"/>
      <c r="U59" s="6" t="str">
        <f t="shared" si="28"/>
        <v/>
      </c>
      <c r="V59" s="6" t="str">
        <f t="shared" si="29"/>
        <v/>
      </c>
      <c r="W59" s="19"/>
      <c r="X59" s="27" t="str">
        <f t="shared" ref="X59:X62" si="30">M49</f>
        <v>Groningen</v>
      </c>
      <c r="Y59" s="6" t="str">
        <f>U57</f>
        <v/>
      </c>
      <c r="Z59" s="6" t="str">
        <f>V59</f>
        <v/>
      </c>
      <c r="AA59" s="6" t="str">
        <f>V61</f>
        <v/>
      </c>
      <c r="AB59" s="6" t="str">
        <f>U64</f>
        <v/>
      </c>
      <c r="AC59" s="28">
        <f t="shared" ref="AC59:AC62" si="31">SUM(Y59:AB59)</f>
        <v>0</v>
      </c>
      <c r="AD59" s="6">
        <f>SUMIF(N56:N65,X59,Q56:Q65)+SUMIF(P56:P65,X59,S56:S65)</f>
        <v>0</v>
      </c>
      <c r="AE59" s="6">
        <f>SUMIF(N56:N65,X59,S56:S65)+SUMIF(P56:P65,X59,Q56:Q65)</f>
        <v>0</v>
      </c>
      <c r="AF59" s="6">
        <f>SUMPRODUCT((N56:N65=X59)*(U56:U65=3))+SUMPRODUCT((P56:P65=X59)*(V56:V65=3))</f>
        <v>0</v>
      </c>
      <c r="AG59" s="6">
        <f>SUMPRODUCT((N56:N65=X59)*(U56:U65=1))+SUMPRODUCT((P56:P65=X59)*(V56:V65=1))</f>
        <v>0</v>
      </c>
      <c r="AH59" s="6">
        <f>SUMPRODUCT((N56:N65=X59)*(U56:U65=0))+SUMPRODUCT((P56:P65=X59)*(V56:V65=0))</f>
        <v>0</v>
      </c>
      <c r="AI59" s="29">
        <f>RANK(AC59,AC58:AC62,0)</f>
        <v>1</v>
      </c>
      <c r="AJ59" s="6">
        <f t="shared" ref="AJ59:AJ62" si="32">AD59-AE59</f>
        <v>0</v>
      </c>
    </row>
    <row r="60" spans="1:36">
      <c r="B60" s="16" t="s">
        <v>393</v>
      </c>
      <c r="C60" s="11" t="str">
        <f>B50</f>
        <v>Werder Bremen</v>
      </c>
      <c r="D60" s="12" t="s">
        <v>7</v>
      </c>
      <c r="E60" s="13" t="str">
        <f>B51</f>
        <v>Fiorentina</v>
      </c>
      <c r="F60" s="14">
        <v>0</v>
      </c>
      <c r="G60" s="12" t="s">
        <v>7</v>
      </c>
      <c r="H60" s="14">
        <v>0</v>
      </c>
      <c r="I60" s="12"/>
      <c r="J60" s="6">
        <f t="shared" si="26"/>
        <v>1</v>
      </c>
      <c r="K60" s="6">
        <f t="shared" si="27"/>
        <v>1</v>
      </c>
      <c r="M60" s="16" t="s">
        <v>444</v>
      </c>
      <c r="N60" s="11" t="str">
        <f>M50</f>
        <v>Werder Bremen</v>
      </c>
      <c r="O60" s="12" t="s">
        <v>7</v>
      </c>
      <c r="P60" s="13" t="str">
        <f>M51</f>
        <v>Manchester United</v>
      </c>
      <c r="Q60" s="14"/>
      <c r="R60" s="12" t="s">
        <v>7</v>
      </c>
      <c r="S60" s="14"/>
      <c r="T60" s="12"/>
      <c r="U60" s="6" t="str">
        <f t="shared" si="28"/>
        <v/>
      </c>
      <c r="V60" s="6" t="str">
        <f t="shared" si="29"/>
        <v/>
      </c>
      <c r="W60" s="19"/>
      <c r="X60" s="27" t="str">
        <f t="shared" si="30"/>
        <v>Werder Bremen</v>
      </c>
      <c r="Y60" s="6" t="str">
        <f>U58</f>
        <v/>
      </c>
      <c r="Z60" s="6" t="str">
        <f>U60</f>
        <v/>
      </c>
      <c r="AA60" s="6" t="str">
        <f>V62</f>
        <v/>
      </c>
      <c r="AB60" s="6" t="str">
        <f>V64</f>
        <v/>
      </c>
      <c r="AC60" s="28">
        <f t="shared" si="31"/>
        <v>0</v>
      </c>
      <c r="AD60" s="6">
        <f>SUMIF(N56:N65,X60,Q56:Q65)+SUMIF(P56:P65,X60,S56:S65)</f>
        <v>0</v>
      </c>
      <c r="AE60" s="6">
        <f>SUMIF(N56:N65,X60,S56:S65)+SUMIF(P56:P65,X60,Q56:Q65)</f>
        <v>0</v>
      </c>
      <c r="AF60" s="6">
        <f>SUMPRODUCT((N56:N65=X60)*(U56:U65=3))+SUMPRODUCT((P56:P65=X60)*(V56:V65=3))</f>
        <v>0</v>
      </c>
      <c r="AG60" s="6">
        <f>SUMPRODUCT((N56:N65=X60)*(U56:U65=1))+SUMPRODUCT((P56:P65=X60)*(V56:V65=1))</f>
        <v>0</v>
      </c>
      <c r="AH60" s="6">
        <f>SUMPRODUCT((N56:N65=X60)*(U56:U65=0))+SUMPRODUCT((P56:P65=X60)*(V56:V65=0))</f>
        <v>0</v>
      </c>
      <c r="AI60" s="29">
        <f>RANK(AC60,AC58:AC62,0)</f>
        <v>1</v>
      </c>
      <c r="AJ60" s="6">
        <f t="shared" si="32"/>
        <v>0</v>
      </c>
    </row>
    <row r="61" spans="1:36">
      <c r="B61" s="16" t="s">
        <v>394</v>
      </c>
      <c r="C61" s="11" t="str">
        <f>B48</f>
        <v>Manchester United</v>
      </c>
      <c r="D61" s="12" t="s">
        <v>7</v>
      </c>
      <c r="E61" s="13" t="str">
        <f>B49</f>
        <v>Tottenham</v>
      </c>
      <c r="F61" s="14">
        <v>7</v>
      </c>
      <c r="G61" s="12" t="s">
        <v>7</v>
      </c>
      <c r="H61" s="14">
        <v>3</v>
      </c>
      <c r="I61" s="12"/>
      <c r="J61" s="6">
        <f t="shared" si="26"/>
        <v>3</v>
      </c>
      <c r="K61" s="6">
        <f t="shared" si="27"/>
        <v>0</v>
      </c>
      <c r="M61" s="16" t="s">
        <v>445</v>
      </c>
      <c r="N61" s="11" t="str">
        <f>M48</f>
        <v>Heerenveen WB</v>
      </c>
      <c r="O61" s="12" t="s">
        <v>7</v>
      </c>
      <c r="P61" s="13" t="str">
        <f>M49</f>
        <v>Groningen</v>
      </c>
      <c r="Q61" s="14"/>
      <c r="R61" s="12" t="s">
        <v>7</v>
      </c>
      <c r="S61" s="14"/>
      <c r="T61" s="12"/>
      <c r="U61" s="6" t="str">
        <f t="shared" si="28"/>
        <v/>
      </c>
      <c r="V61" s="6" t="str">
        <f t="shared" si="29"/>
        <v/>
      </c>
      <c r="X61" s="27" t="str">
        <f t="shared" si="30"/>
        <v>Manchester United</v>
      </c>
      <c r="Y61" s="6" t="str">
        <f>V57</f>
        <v/>
      </c>
      <c r="Z61" s="6" t="str">
        <f>V60</f>
        <v/>
      </c>
      <c r="AA61" s="6" t="str">
        <f>U63</f>
        <v/>
      </c>
      <c r="AB61" s="6" t="str">
        <f>U65</f>
        <v/>
      </c>
      <c r="AC61" s="28">
        <f t="shared" si="31"/>
        <v>0</v>
      </c>
      <c r="AD61" s="6">
        <f>SUMIF(N56:N65,X61,Q56:Q65)+SUMIF(P56:P65,X61,S56:S65)</f>
        <v>0</v>
      </c>
      <c r="AE61" s="6">
        <f>SUMIF(N56:N65,X61,S56:S65)+SUMIF(P56:P65,X61,Q56:Q65)</f>
        <v>0</v>
      </c>
      <c r="AF61" s="6">
        <f>SUMPRODUCT((N56:N65=X61)*(U56:U65=3))+SUMPRODUCT((P56:P65=X61)*(V56:V65=3))</f>
        <v>0</v>
      </c>
      <c r="AG61" s="6">
        <f>SUMPRODUCT((N56:N65=X61)*(U56:U65=1))+SUMPRODUCT((P56:P65=X61)*(V56:V65=1))</f>
        <v>0</v>
      </c>
      <c r="AH61" s="6">
        <f>SUMPRODUCT((N56:N65=X61)*(U56:U65=0))+SUMPRODUCT((P56:P65=X61)*(V56:V65=0))</f>
        <v>0</v>
      </c>
      <c r="AI61" s="29">
        <f>RANK(AC61,AC58:AC62,0)</f>
        <v>1</v>
      </c>
      <c r="AJ61" s="6">
        <f t="shared" si="32"/>
        <v>0</v>
      </c>
    </row>
    <row r="62" spans="1:36">
      <c r="B62" s="16" t="s">
        <v>395</v>
      </c>
      <c r="C62" s="11" t="str">
        <f>B52</f>
        <v>Groningen</v>
      </c>
      <c r="D62" s="12" t="s">
        <v>7</v>
      </c>
      <c r="E62" s="13" t="str">
        <f>B50</f>
        <v>Werder Bremen</v>
      </c>
      <c r="F62" s="14">
        <v>1</v>
      </c>
      <c r="G62" s="12" t="s">
        <v>7</v>
      </c>
      <c r="H62" s="14">
        <v>0</v>
      </c>
      <c r="I62" s="12"/>
      <c r="J62" s="6">
        <f t="shared" si="26"/>
        <v>3</v>
      </c>
      <c r="K62" s="6">
        <f t="shared" si="27"/>
        <v>0</v>
      </c>
      <c r="M62" s="16" t="s">
        <v>429</v>
      </c>
      <c r="N62" s="11" t="str">
        <f>M52</f>
        <v>Tottenham</v>
      </c>
      <c r="O62" s="12" t="s">
        <v>7</v>
      </c>
      <c r="P62" s="13" t="str">
        <f>M50</f>
        <v>Werder Bremen</v>
      </c>
      <c r="Q62" s="14"/>
      <c r="R62" s="12" t="s">
        <v>7</v>
      </c>
      <c r="S62" s="14"/>
      <c r="T62" s="12"/>
      <c r="U62" s="6" t="str">
        <f t="shared" si="28"/>
        <v/>
      </c>
      <c r="V62" s="6" t="str">
        <f t="shared" si="29"/>
        <v/>
      </c>
      <c r="X62" s="27" t="str">
        <f t="shared" si="30"/>
        <v>Tottenham</v>
      </c>
      <c r="Y62" s="6" t="str">
        <f>V56</f>
        <v/>
      </c>
      <c r="Z62" s="6" t="str">
        <f>U59</f>
        <v/>
      </c>
      <c r="AA62" s="6" t="str">
        <f>U62</f>
        <v/>
      </c>
      <c r="AB62" s="6" t="str">
        <f>V65</f>
        <v/>
      </c>
      <c r="AC62" s="28">
        <f t="shared" si="31"/>
        <v>0</v>
      </c>
      <c r="AD62" s="6">
        <f>SUMIF(N56:N65,X62,Q56:Q65)+SUMIF(P56:P65,X62,S56:S65)</f>
        <v>0</v>
      </c>
      <c r="AE62" s="6">
        <f>SUMIF(N56:N65,X62,S56:S65)+SUMIF(P56:P65,X62,Q56:Q65)</f>
        <v>0</v>
      </c>
      <c r="AF62" s="6">
        <f>SUMPRODUCT((N56:N65=X62)*(U56:U65=3))+SUMPRODUCT((P56:P65=X62)*(V56:V65=3))</f>
        <v>0</v>
      </c>
      <c r="AG62" s="6">
        <f>SUMPRODUCT((N56:N65=X62)*(U56:U65=1))+SUMPRODUCT((P56:P65=X62)*(V56:V65=1))</f>
        <v>0</v>
      </c>
      <c r="AH62" s="6">
        <f>SUMPRODUCT((N56:N65=X62)*(U56:U65=0))+SUMPRODUCT((P56:P65=X62)*(V56:V65=0))</f>
        <v>0</v>
      </c>
      <c r="AI62" s="29">
        <f>RANK(AC62,AC58:AC62,0)</f>
        <v>1</v>
      </c>
      <c r="AJ62" s="6">
        <f t="shared" si="32"/>
        <v>0</v>
      </c>
    </row>
    <row r="63" spans="1:36">
      <c r="B63" s="16" t="s">
        <v>400</v>
      </c>
      <c r="C63" s="11" t="str">
        <f>B51</f>
        <v>Fiorentina</v>
      </c>
      <c r="D63" s="12" t="s">
        <v>7</v>
      </c>
      <c r="E63" s="13" t="str">
        <f>B48</f>
        <v>Manchester United</v>
      </c>
      <c r="F63" s="14">
        <v>4</v>
      </c>
      <c r="G63" s="12" t="s">
        <v>7</v>
      </c>
      <c r="H63" s="14">
        <v>3</v>
      </c>
      <c r="I63" s="12"/>
      <c r="J63" s="6">
        <f t="shared" si="26"/>
        <v>3</v>
      </c>
      <c r="K63" s="6">
        <f t="shared" si="27"/>
        <v>0</v>
      </c>
      <c r="M63" s="16" t="s">
        <v>430</v>
      </c>
      <c r="N63" s="11" t="str">
        <f>M51</f>
        <v>Manchester United</v>
      </c>
      <c r="O63" s="12" t="s">
        <v>7</v>
      </c>
      <c r="P63" s="13" t="str">
        <f>M48</f>
        <v>Heerenveen WB</v>
      </c>
      <c r="Q63" s="14"/>
      <c r="R63" s="12" t="s">
        <v>7</v>
      </c>
      <c r="S63" s="14"/>
      <c r="T63" s="12"/>
      <c r="U63" s="6" t="str">
        <f t="shared" si="28"/>
        <v/>
      </c>
      <c r="V63" s="6" t="str">
        <f t="shared" si="29"/>
        <v/>
      </c>
    </row>
    <row r="64" spans="1:36">
      <c r="B64" s="16" t="s">
        <v>396</v>
      </c>
      <c r="C64" s="11" t="str">
        <f>B49</f>
        <v>Tottenham</v>
      </c>
      <c r="D64" s="12" t="s">
        <v>7</v>
      </c>
      <c r="E64" s="13" t="str">
        <f>B50</f>
        <v>Werder Bremen</v>
      </c>
      <c r="F64" s="14">
        <v>2</v>
      </c>
      <c r="G64" s="12" t="s">
        <v>7</v>
      </c>
      <c r="H64" s="14">
        <v>3</v>
      </c>
      <c r="I64" s="12"/>
      <c r="J64" s="6">
        <f t="shared" si="26"/>
        <v>0</v>
      </c>
      <c r="K64" s="6">
        <f t="shared" si="27"/>
        <v>3</v>
      </c>
      <c r="M64" s="16" t="s">
        <v>431</v>
      </c>
      <c r="N64" s="11" t="str">
        <f>M49</f>
        <v>Groningen</v>
      </c>
      <c r="O64" s="12" t="s">
        <v>7</v>
      </c>
      <c r="P64" s="13" t="str">
        <f>M50</f>
        <v>Werder Bremen</v>
      </c>
      <c r="Q64" s="14"/>
      <c r="R64" s="12" t="s">
        <v>7</v>
      </c>
      <c r="S64" s="14"/>
      <c r="T64" s="12"/>
      <c r="U64" s="6" t="str">
        <f t="shared" si="28"/>
        <v/>
      </c>
      <c r="V64" s="6" t="str">
        <f t="shared" si="29"/>
        <v/>
      </c>
    </row>
    <row r="65" spans="2:22">
      <c r="B65" s="16" t="s">
        <v>397</v>
      </c>
      <c r="C65" s="11" t="str">
        <f>B51</f>
        <v>Fiorentina</v>
      </c>
      <c r="D65" s="12" t="s">
        <v>7</v>
      </c>
      <c r="E65" s="13" t="str">
        <f>B52</f>
        <v>Groningen</v>
      </c>
      <c r="F65" s="14">
        <v>2</v>
      </c>
      <c r="G65" s="12" t="s">
        <v>7</v>
      </c>
      <c r="H65" s="14">
        <v>0</v>
      </c>
      <c r="I65" s="12"/>
      <c r="J65" s="6">
        <f t="shared" si="26"/>
        <v>3</v>
      </c>
      <c r="K65" s="6">
        <f t="shared" si="27"/>
        <v>0</v>
      </c>
      <c r="M65" s="16" t="s">
        <v>432</v>
      </c>
      <c r="N65" s="11" t="str">
        <f>M51</f>
        <v>Manchester United</v>
      </c>
      <c r="O65" s="12" t="s">
        <v>7</v>
      </c>
      <c r="P65" s="13" t="str">
        <f>M52</f>
        <v>Tottenham</v>
      </c>
      <c r="Q65" s="14"/>
      <c r="R65" s="12" t="s">
        <v>7</v>
      </c>
      <c r="S65" s="14"/>
      <c r="T65" s="12"/>
      <c r="U65" s="6" t="str">
        <f t="shared" si="28"/>
        <v/>
      </c>
      <c r="V65" s="6" t="str">
        <f t="shared" si="29"/>
        <v/>
      </c>
    </row>
  </sheetData>
  <mergeCells count="16">
    <mergeCell ref="U11:V11"/>
    <mergeCell ref="F55:H55"/>
    <mergeCell ref="J55:K55"/>
    <mergeCell ref="Q55:S55"/>
    <mergeCell ref="U55:V55"/>
    <mergeCell ref="U33:V33"/>
    <mergeCell ref="F45:H45"/>
    <mergeCell ref="Q45:S45"/>
    <mergeCell ref="F33:H33"/>
    <mergeCell ref="J33:K33"/>
    <mergeCell ref="Q33:S33"/>
    <mergeCell ref="C1:E1"/>
    <mergeCell ref="N1:P1"/>
    <mergeCell ref="F11:H11"/>
    <mergeCell ref="J11:K11"/>
    <mergeCell ref="Q11:S11"/>
  </mergeCells>
  <pageMargins left="0.70866141732283472" right="0.70866141732283472" top="0.74803149606299213" bottom="0.74803149606299213" header="0.31496062992125984" footer="0.31496062992125984"/>
  <pageSetup paperSize="8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94"/>
  <sheetViews>
    <sheetView zoomScale="80" zoomScaleNormal="80" workbookViewId="0">
      <pane ySplit="1" topLeftCell="A2" activePane="bottomLeft" state="frozen"/>
      <selection pane="bottomLeft" activeCell="D1" sqref="D1:F1"/>
    </sheetView>
  </sheetViews>
  <sheetFormatPr defaultColWidth="8.5703125" defaultRowHeight="15"/>
  <cols>
    <col min="1" max="1" width="8.42578125" style="51" bestFit="1" customWidth="1"/>
    <col min="2" max="23" width="8.5703125" style="53"/>
    <col min="24" max="24" width="11.42578125" style="53" customWidth="1"/>
    <col min="25" max="26" width="8.5703125" style="53"/>
    <col min="27" max="30" width="0" style="53" hidden="1" customWidth="1"/>
    <col min="31" max="16384" width="8.5703125" style="53"/>
  </cols>
  <sheetData>
    <row r="1" spans="1:30" ht="15.75" thickBot="1">
      <c r="A1" s="188" t="s">
        <v>138</v>
      </c>
      <c r="B1" s="189"/>
      <c r="C1" s="190"/>
      <c r="D1" s="188" t="s">
        <v>139</v>
      </c>
      <c r="E1" s="189"/>
      <c r="F1" s="190"/>
      <c r="G1" s="188" t="s">
        <v>141</v>
      </c>
      <c r="H1" s="189"/>
      <c r="I1" s="190"/>
      <c r="J1" s="188" t="s">
        <v>140</v>
      </c>
      <c r="K1" s="189"/>
      <c r="L1" s="190"/>
      <c r="M1" s="188" t="s">
        <v>131</v>
      </c>
      <c r="N1" s="189"/>
      <c r="O1" s="190"/>
      <c r="P1" s="188" t="s">
        <v>142</v>
      </c>
      <c r="Q1" s="189"/>
      <c r="R1" s="190"/>
      <c r="S1" s="188" t="s">
        <v>100</v>
      </c>
      <c r="T1" s="189"/>
      <c r="U1" s="190"/>
      <c r="V1" s="188" t="s">
        <v>143</v>
      </c>
      <c r="W1" s="189"/>
      <c r="X1" s="190"/>
      <c r="Y1" s="187"/>
      <c r="Z1" s="176"/>
    </row>
    <row r="2" spans="1:30">
      <c r="A2" s="57" t="s">
        <v>164</v>
      </c>
      <c r="B2" s="191" t="s">
        <v>98</v>
      </c>
      <c r="C2" s="192"/>
      <c r="D2" s="57" t="s">
        <v>164</v>
      </c>
      <c r="E2" s="170" t="s">
        <v>168</v>
      </c>
      <c r="F2" s="177"/>
      <c r="G2" s="57" t="s">
        <v>164</v>
      </c>
      <c r="H2" s="170" t="s">
        <v>158</v>
      </c>
      <c r="I2" s="177"/>
      <c r="J2" s="57" t="s">
        <v>164</v>
      </c>
      <c r="K2" s="170" t="s">
        <v>103</v>
      </c>
      <c r="L2" s="177"/>
      <c r="M2" s="61" t="s">
        <v>169</v>
      </c>
      <c r="N2" s="170" t="s">
        <v>119</v>
      </c>
      <c r="O2" s="177"/>
      <c r="P2" s="61" t="s">
        <v>169</v>
      </c>
      <c r="Q2" s="170" t="s">
        <v>102</v>
      </c>
      <c r="R2" s="177"/>
      <c r="S2" s="61" t="s">
        <v>169</v>
      </c>
      <c r="T2" s="170" t="s">
        <v>593</v>
      </c>
      <c r="U2" s="193"/>
      <c r="V2" s="61" t="s">
        <v>169</v>
      </c>
      <c r="W2" s="170" t="s">
        <v>598</v>
      </c>
      <c r="X2" s="177"/>
      <c r="Y2" s="187"/>
      <c r="Z2" s="176"/>
      <c r="AA2" s="191" t="s">
        <v>98</v>
      </c>
      <c r="AB2" s="192"/>
      <c r="AC2" s="176" t="s">
        <v>96</v>
      </c>
      <c r="AD2" s="176"/>
    </row>
    <row r="3" spans="1:30">
      <c r="A3" s="60" t="s">
        <v>169</v>
      </c>
      <c r="B3" s="176" t="s">
        <v>112</v>
      </c>
      <c r="C3" s="180"/>
      <c r="D3" s="58" t="s">
        <v>165</v>
      </c>
      <c r="E3" s="176" t="s">
        <v>149</v>
      </c>
      <c r="F3" s="180"/>
      <c r="G3" s="58" t="s">
        <v>165</v>
      </c>
      <c r="H3" s="176" t="s">
        <v>101</v>
      </c>
      <c r="I3" s="180"/>
      <c r="J3" s="58" t="s">
        <v>165</v>
      </c>
      <c r="K3" s="176" t="s">
        <v>108</v>
      </c>
      <c r="L3" s="180"/>
      <c r="M3" s="60" t="s">
        <v>171</v>
      </c>
      <c r="N3" s="176" t="s">
        <v>151</v>
      </c>
      <c r="O3" s="180"/>
      <c r="P3" s="60" t="s">
        <v>171</v>
      </c>
      <c r="Q3" s="176" t="s">
        <v>155</v>
      </c>
      <c r="R3" s="180"/>
      <c r="S3" s="108" t="s">
        <v>190</v>
      </c>
      <c r="T3" s="176" t="s">
        <v>594</v>
      </c>
      <c r="U3" s="185"/>
      <c r="V3" s="60" t="s">
        <v>171</v>
      </c>
      <c r="W3" s="176" t="s">
        <v>599</v>
      </c>
      <c r="X3" s="180"/>
      <c r="Y3" s="187"/>
      <c r="Z3" s="176"/>
      <c r="AA3" s="176" t="s">
        <v>112</v>
      </c>
      <c r="AB3" s="180"/>
      <c r="AC3" s="176" t="s">
        <v>96</v>
      </c>
      <c r="AD3" s="176"/>
    </row>
    <row r="4" spans="1:30">
      <c r="A4" s="60" t="s">
        <v>171</v>
      </c>
      <c r="B4" s="176" t="s">
        <v>144</v>
      </c>
      <c r="C4" s="180"/>
      <c r="D4" s="60" t="s">
        <v>169</v>
      </c>
      <c r="E4" s="176" t="s">
        <v>109</v>
      </c>
      <c r="F4" s="180"/>
      <c r="G4" s="58" t="s">
        <v>166</v>
      </c>
      <c r="H4" s="176" t="s">
        <v>116</v>
      </c>
      <c r="I4" s="180"/>
      <c r="J4" s="60" t="s">
        <v>169</v>
      </c>
      <c r="K4" s="176" t="s">
        <v>110</v>
      </c>
      <c r="L4" s="180"/>
      <c r="M4" s="63" t="s">
        <v>173</v>
      </c>
      <c r="N4" s="176" t="s">
        <v>152</v>
      </c>
      <c r="O4" s="180"/>
      <c r="P4" s="62" t="s">
        <v>170</v>
      </c>
      <c r="Q4" s="176" t="s">
        <v>106</v>
      </c>
      <c r="R4" s="180"/>
      <c r="S4" s="108" t="s">
        <v>191</v>
      </c>
      <c r="T4" s="176" t="s">
        <v>595</v>
      </c>
      <c r="U4" s="185"/>
      <c r="V4" s="62" t="s">
        <v>170</v>
      </c>
      <c r="W4" s="176" t="s">
        <v>598</v>
      </c>
      <c r="X4" s="180"/>
      <c r="Y4" s="187"/>
      <c r="Z4" s="176"/>
      <c r="AA4" s="176" t="s">
        <v>144</v>
      </c>
      <c r="AB4" s="180"/>
      <c r="AC4" s="176" t="s">
        <v>96</v>
      </c>
      <c r="AD4" s="176"/>
    </row>
    <row r="5" spans="1:30">
      <c r="A5" s="62" t="s">
        <v>170</v>
      </c>
      <c r="B5" s="176" t="s">
        <v>147</v>
      </c>
      <c r="C5" s="180"/>
      <c r="D5" s="60" t="s">
        <v>171</v>
      </c>
      <c r="E5" s="176" t="s">
        <v>104</v>
      </c>
      <c r="F5" s="180"/>
      <c r="G5" s="58" t="s">
        <v>167</v>
      </c>
      <c r="H5" s="176" t="s">
        <v>105</v>
      </c>
      <c r="I5" s="180"/>
      <c r="J5" s="60" t="s">
        <v>171</v>
      </c>
      <c r="K5" s="176" t="s">
        <v>107</v>
      </c>
      <c r="L5" s="180"/>
      <c r="M5" s="63" t="s">
        <v>174</v>
      </c>
      <c r="N5" s="176" t="s">
        <v>153</v>
      </c>
      <c r="O5" s="180"/>
      <c r="P5" s="108" t="s">
        <v>190</v>
      </c>
      <c r="Q5" s="176" t="s">
        <v>157</v>
      </c>
      <c r="R5" s="180"/>
      <c r="S5" s="108" t="s">
        <v>193</v>
      </c>
      <c r="T5" s="176" t="s">
        <v>596</v>
      </c>
      <c r="U5" s="185"/>
      <c r="V5" s="62" t="s">
        <v>172</v>
      </c>
      <c r="W5" s="176" t="s">
        <v>599</v>
      </c>
      <c r="X5" s="180"/>
      <c r="Y5" s="187"/>
      <c r="Z5" s="176"/>
      <c r="AA5" s="176" t="s">
        <v>147</v>
      </c>
      <c r="AB5" s="180"/>
      <c r="AC5" s="176" t="s">
        <v>96</v>
      </c>
      <c r="AD5" s="176"/>
    </row>
    <row r="6" spans="1:30">
      <c r="A6" s="62" t="s">
        <v>172</v>
      </c>
      <c r="B6" s="176" t="s">
        <v>148</v>
      </c>
      <c r="C6" s="180"/>
      <c r="D6" s="60" t="s">
        <v>177</v>
      </c>
      <c r="E6" s="176" t="s">
        <v>114</v>
      </c>
      <c r="F6" s="180"/>
      <c r="G6" s="60" t="s">
        <v>169</v>
      </c>
      <c r="H6" s="176" t="s">
        <v>158</v>
      </c>
      <c r="I6" s="180"/>
      <c r="J6" s="63" t="s">
        <v>173</v>
      </c>
      <c r="K6" s="176" t="s">
        <v>103</v>
      </c>
      <c r="L6" s="180"/>
      <c r="M6" s="108" t="s">
        <v>190</v>
      </c>
      <c r="N6" s="176" t="s">
        <v>119</v>
      </c>
      <c r="O6" s="180"/>
      <c r="P6" s="108" t="s">
        <v>191</v>
      </c>
      <c r="Q6" s="176" t="s">
        <v>156</v>
      </c>
      <c r="R6" s="180"/>
      <c r="S6" s="108" t="s">
        <v>194</v>
      </c>
      <c r="T6" s="176" t="s">
        <v>597</v>
      </c>
      <c r="U6" s="185"/>
      <c r="V6" s="62" t="s">
        <v>180</v>
      </c>
      <c r="W6" s="176" t="s">
        <v>600</v>
      </c>
      <c r="X6" s="180"/>
      <c r="Y6" s="187"/>
      <c r="Z6" s="176"/>
      <c r="AA6" s="176" t="s">
        <v>148</v>
      </c>
      <c r="AB6" s="180"/>
      <c r="AC6" s="176" t="s">
        <v>96</v>
      </c>
      <c r="AD6" s="176"/>
    </row>
    <row r="7" spans="1:30">
      <c r="A7" s="63" t="s">
        <v>173</v>
      </c>
      <c r="B7" s="191" t="s">
        <v>98</v>
      </c>
      <c r="C7" s="192"/>
      <c r="D7" s="62" t="s">
        <v>170</v>
      </c>
      <c r="E7" s="176" t="s">
        <v>168</v>
      </c>
      <c r="F7" s="180"/>
      <c r="G7" s="60" t="s">
        <v>171</v>
      </c>
      <c r="H7" s="176" t="s">
        <v>101</v>
      </c>
      <c r="I7" s="180"/>
      <c r="J7" s="63" t="s">
        <v>174</v>
      </c>
      <c r="K7" s="176" t="s">
        <v>108</v>
      </c>
      <c r="L7" s="180"/>
      <c r="M7" s="108" t="s">
        <v>191</v>
      </c>
      <c r="N7" s="176" t="s">
        <v>151</v>
      </c>
      <c r="O7" s="180"/>
      <c r="P7" s="108" t="s">
        <v>193</v>
      </c>
      <c r="Q7" s="176" t="s">
        <v>113</v>
      </c>
      <c r="R7" s="180"/>
      <c r="S7" s="113" t="s">
        <v>204</v>
      </c>
      <c r="T7" s="176" t="s">
        <v>593</v>
      </c>
      <c r="U7" s="185"/>
      <c r="V7" s="62" t="s">
        <v>181</v>
      </c>
      <c r="W7" s="176" t="s">
        <v>601</v>
      </c>
      <c r="X7" s="180"/>
      <c r="Y7" s="187"/>
      <c r="Z7" s="176"/>
      <c r="AA7" s="185" t="s">
        <v>145</v>
      </c>
      <c r="AB7" s="186"/>
      <c r="AC7" s="176" t="s">
        <v>96</v>
      </c>
      <c r="AD7" s="176"/>
    </row>
    <row r="8" spans="1:30">
      <c r="A8" s="63" t="s">
        <v>174</v>
      </c>
      <c r="B8" s="176" t="s">
        <v>112</v>
      </c>
      <c r="C8" s="180"/>
      <c r="D8" s="62" t="s">
        <v>172</v>
      </c>
      <c r="E8" s="176" t="s">
        <v>149</v>
      </c>
      <c r="F8" s="180"/>
      <c r="G8" s="60" t="s">
        <v>177</v>
      </c>
      <c r="H8" s="176" t="s">
        <v>116</v>
      </c>
      <c r="I8" s="180"/>
      <c r="J8" s="63" t="s">
        <v>175</v>
      </c>
      <c r="K8" s="176" t="s">
        <v>110</v>
      </c>
      <c r="L8" s="180"/>
      <c r="M8" s="109" t="s">
        <v>192</v>
      </c>
      <c r="N8" s="176" t="s">
        <v>152</v>
      </c>
      <c r="O8" s="180"/>
      <c r="P8" s="108" t="s">
        <v>194</v>
      </c>
      <c r="Q8" s="176" t="s">
        <v>106</v>
      </c>
      <c r="R8" s="180"/>
      <c r="S8" s="113" t="s">
        <v>205</v>
      </c>
      <c r="T8" s="176" t="s">
        <v>595</v>
      </c>
      <c r="U8" s="185"/>
      <c r="V8" s="108" t="s">
        <v>190</v>
      </c>
      <c r="W8" s="176" t="s">
        <v>602</v>
      </c>
      <c r="X8" s="180"/>
      <c r="Y8" s="187"/>
      <c r="Z8" s="176"/>
      <c r="AA8" s="176" t="s">
        <v>168</v>
      </c>
      <c r="AB8" s="180"/>
      <c r="AC8" s="176" t="s">
        <v>139</v>
      </c>
      <c r="AD8" s="176"/>
    </row>
    <row r="9" spans="1:30">
      <c r="A9" s="63" t="s">
        <v>175</v>
      </c>
      <c r="B9" s="176" t="s">
        <v>144</v>
      </c>
      <c r="C9" s="180"/>
      <c r="D9" s="63" t="s">
        <v>173</v>
      </c>
      <c r="E9" s="176" t="s">
        <v>109</v>
      </c>
      <c r="F9" s="180"/>
      <c r="G9" s="60" t="s">
        <v>178</v>
      </c>
      <c r="H9" s="176" t="s">
        <v>105</v>
      </c>
      <c r="I9" s="180"/>
      <c r="J9" s="63" t="s">
        <v>176</v>
      </c>
      <c r="K9" s="176" t="s">
        <v>107</v>
      </c>
      <c r="L9" s="180"/>
      <c r="M9" s="113" t="s">
        <v>204</v>
      </c>
      <c r="N9" s="176" t="s">
        <v>119</v>
      </c>
      <c r="O9" s="180"/>
      <c r="P9" s="113" t="s">
        <v>204</v>
      </c>
      <c r="Q9" s="176" t="s">
        <v>102</v>
      </c>
      <c r="R9" s="180"/>
      <c r="S9" s="118" t="s">
        <v>214</v>
      </c>
      <c r="T9" s="176" t="s">
        <v>596</v>
      </c>
      <c r="U9" s="185"/>
      <c r="V9" s="108" t="s">
        <v>191</v>
      </c>
      <c r="W9" s="176" t="s">
        <v>603</v>
      </c>
      <c r="X9" s="180"/>
      <c r="Y9" s="187"/>
      <c r="Z9" s="176"/>
      <c r="AA9" s="176" t="s">
        <v>149</v>
      </c>
      <c r="AB9" s="180"/>
      <c r="AC9" s="176" t="s">
        <v>139</v>
      </c>
      <c r="AD9" s="176"/>
    </row>
    <row r="10" spans="1:30" ht="15.75" thickBot="1">
      <c r="A10" s="63" t="s">
        <v>176</v>
      </c>
      <c r="B10" s="176" t="s">
        <v>147</v>
      </c>
      <c r="C10" s="180"/>
      <c r="D10" s="63" t="s">
        <v>174</v>
      </c>
      <c r="E10" s="176" t="s">
        <v>104</v>
      </c>
      <c r="F10" s="180"/>
      <c r="G10" s="60" t="s">
        <v>179</v>
      </c>
      <c r="H10" s="176" t="s">
        <v>94</v>
      </c>
      <c r="I10" s="180"/>
      <c r="J10" s="108" t="s">
        <v>190</v>
      </c>
      <c r="K10" s="176" t="s">
        <v>103</v>
      </c>
      <c r="L10" s="180"/>
      <c r="M10" s="119" t="s">
        <v>214</v>
      </c>
      <c r="N10" s="173" t="s">
        <v>151</v>
      </c>
      <c r="O10" s="181"/>
      <c r="P10" s="113" t="s">
        <v>205</v>
      </c>
      <c r="Q10" s="176" t="s">
        <v>155</v>
      </c>
      <c r="R10" s="180"/>
      <c r="S10" s="119" t="s">
        <v>215</v>
      </c>
      <c r="T10" s="173" t="s">
        <v>593</v>
      </c>
      <c r="U10" s="194"/>
      <c r="V10" s="113" t="s">
        <v>204</v>
      </c>
      <c r="W10" s="176" t="s">
        <v>598</v>
      </c>
      <c r="X10" s="180"/>
      <c r="Y10" s="187"/>
      <c r="Z10" s="176"/>
      <c r="AA10" s="176" t="s">
        <v>109</v>
      </c>
      <c r="AB10" s="180"/>
      <c r="AC10" s="176" t="s">
        <v>139</v>
      </c>
      <c r="AD10" s="176"/>
    </row>
    <row r="11" spans="1:30">
      <c r="A11" s="108" t="s">
        <v>190</v>
      </c>
      <c r="B11" s="191" t="s">
        <v>98</v>
      </c>
      <c r="C11" s="192"/>
      <c r="D11" s="65" t="s">
        <v>188</v>
      </c>
      <c r="E11" s="176" t="s">
        <v>150</v>
      </c>
      <c r="F11" s="180"/>
      <c r="G11" s="62" t="s">
        <v>170</v>
      </c>
      <c r="H11" s="176" t="s">
        <v>158</v>
      </c>
      <c r="I11" s="180"/>
      <c r="J11" s="108" t="s">
        <v>191</v>
      </c>
      <c r="K11" s="176" t="s">
        <v>108</v>
      </c>
      <c r="L11" s="180"/>
      <c r="M11" s="49"/>
      <c r="N11" s="170"/>
      <c r="O11" s="177"/>
      <c r="P11" s="113" t="s">
        <v>206</v>
      </c>
      <c r="Q11" s="176" t="s">
        <v>106</v>
      </c>
      <c r="R11" s="185"/>
      <c r="S11" s="49"/>
      <c r="T11" s="170"/>
      <c r="U11" s="177"/>
      <c r="V11" s="113" t="s">
        <v>205</v>
      </c>
      <c r="W11" s="176" t="s">
        <v>599</v>
      </c>
      <c r="X11" s="180"/>
      <c r="Y11" s="187"/>
      <c r="Z11" s="176"/>
      <c r="AA11" s="185" t="s">
        <v>104</v>
      </c>
      <c r="AB11" s="186"/>
      <c r="AC11" s="176" t="s">
        <v>139</v>
      </c>
      <c r="AD11" s="176"/>
    </row>
    <row r="12" spans="1:30">
      <c r="A12" s="108" t="s">
        <v>191</v>
      </c>
      <c r="B12" s="176" t="s">
        <v>112</v>
      </c>
      <c r="C12" s="180"/>
      <c r="D12" s="108" t="s">
        <v>190</v>
      </c>
      <c r="E12" s="176" t="s">
        <v>109</v>
      </c>
      <c r="F12" s="180"/>
      <c r="G12" s="62" t="s">
        <v>172</v>
      </c>
      <c r="H12" s="176" t="s">
        <v>101</v>
      </c>
      <c r="I12" s="180"/>
      <c r="J12" s="108" t="s">
        <v>193</v>
      </c>
      <c r="K12" s="176" t="s">
        <v>110</v>
      </c>
      <c r="L12" s="180"/>
      <c r="M12" s="50"/>
      <c r="N12" s="176"/>
      <c r="O12" s="180"/>
      <c r="P12" s="118" t="s">
        <v>214</v>
      </c>
      <c r="Q12" s="176" t="s">
        <v>157</v>
      </c>
      <c r="R12" s="185"/>
      <c r="S12" s="50"/>
      <c r="T12" s="176"/>
      <c r="U12" s="180"/>
      <c r="V12" s="118" t="s">
        <v>214</v>
      </c>
      <c r="W12" s="176" t="s">
        <v>600</v>
      </c>
      <c r="X12" s="180"/>
      <c r="Y12" s="187"/>
      <c r="Z12" s="176"/>
      <c r="AA12" s="176" t="s">
        <v>114</v>
      </c>
      <c r="AB12" s="180"/>
      <c r="AC12" s="176" t="s">
        <v>139</v>
      </c>
      <c r="AD12" s="176"/>
    </row>
    <row r="13" spans="1:30">
      <c r="A13" s="108" t="s">
        <v>193</v>
      </c>
      <c r="B13" s="176" t="s">
        <v>144</v>
      </c>
      <c r="C13" s="180"/>
      <c r="D13" s="108" t="s">
        <v>191</v>
      </c>
      <c r="E13" s="176" t="s">
        <v>104</v>
      </c>
      <c r="F13" s="180"/>
      <c r="G13" s="62" t="s">
        <v>180</v>
      </c>
      <c r="H13" s="176" t="s">
        <v>116</v>
      </c>
      <c r="I13" s="180"/>
      <c r="J13" s="108" t="s">
        <v>194</v>
      </c>
      <c r="K13" s="176" t="s">
        <v>107</v>
      </c>
      <c r="L13" s="180"/>
      <c r="M13" s="50"/>
      <c r="N13" s="176"/>
      <c r="O13" s="180"/>
      <c r="P13" s="125" t="s">
        <v>220</v>
      </c>
      <c r="Q13" s="176" t="s">
        <v>102</v>
      </c>
      <c r="R13" s="185"/>
      <c r="S13" s="50"/>
      <c r="T13" s="176"/>
      <c r="U13" s="180"/>
      <c r="V13" s="118" t="s">
        <v>215</v>
      </c>
      <c r="W13" s="176" t="s">
        <v>601</v>
      </c>
      <c r="X13" s="180"/>
      <c r="Y13" s="187"/>
      <c r="Z13" s="176"/>
      <c r="AA13" s="176" t="s">
        <v>150</v>
      </c>
      <c r="AB13" s="180"/>
      <c r="AC13" s="176" t="s">
        <v>139</v>
      </c>
      <c r="AD13" s="176"/>
    </row>
    <row r="14" spans="1:30" ht="15.75" thickBot="1">
      <c r="A14" s="108" t="s">
        <v>194</v>
      </c>
      <c r="B14" s="176" t="s">
        <v>147</v>
      </c>
      <c r="C14" s="180"/>
      <c r="D14" s="108" t="s">
        <v>193</v>
      </c>
      <c r="E14" s="176" t="s">
        <v>168</v>
      </c>
      <c r="F14" s="180"/>
      <c r="G14" s="62" t="s">
        <v>181</v>
      </c>
      <c r="H14" s="176" t="s">
        <v>105</v>
      </c>
      <c r="I14" s="180"/>
      <c r="J14" s="109" t="s">
        <v>192</v>
      </c>
      <c r="K14" s="176" t="s">
        <v>154</v>
      </c>
      <c r="L14" s="180"/>
      <c r="M14" s="50"/>
      <c r="N14" s="176"/>
      <c r="O14" s="180"/>
      <c r="P14" s="125" t="s">
        <v>221</v>
      </c>
      <c r="Q14" s="176" t="s">
        <v>155</v>
      </c>
      <c r="R14" s="185"/>
      <c r="S14" s="50"/>
      <c r="T14" s="176"/>
      <c r="U14" s="180"/>
      <c r="V14" s="126" t="s">
        <v>222</v>
      </c>
      <c r="W14" s="173" t="s">
        <v>598</v>
      </c>
      <c r="X14" s="181"/>
      <c r="Y14" s="187"/>
      <c r="Z14" s="176"/>
      <c r="AA14" s="176" t="s">
        <v>99</v>
      </c>
      <c r="AB14" s="180"/>
      <c r="AC14" s="176" t="s">
        <v>139</v>
      </c>
      <c r="AD14" s="176"/>
    </row>
    <row r="15" spans="1:30">
      <c r="A15" s="109" t="s">
        <v>192</v>
      </c>
      <c r="B15" s="176" t="s">
        <v>148</v>
      </c>
      <c r="C15" s="180"/>
      <c r="D15" s="108" t="s">
        <v>194</v>
      </c>
      <c r="E15" s="176" t="s">
        <v>149</v>
      </c>
      <c r="F15" s="180"/>
      <c r="G15" s="62" t="s">
        <v>182</v>
      </c>
      <c r="H15" s="176" t="s">
        <v>94</v>
      </c>
      <c r="I15" s="180"/>
      <c r="J15" s="109" t="s">
        <v>195</v>
      </c>
      <c r="K15" s="176" t="s">
        <v>115</v>
      </c>
      <c r="L15" s="180"/>
      <c r="M15" s="50"/>
      <c r="N15" s="176"/>
      <c r="O15" s="180"/>
      <c r="P15" s="109" t="s">
        <v>222</v>
      </c>
      <c r="Q15" s="176" t="s">
        <v>156</v>
      </c>
      <c r="R15" s="185"/>
      <c r="S15" s="50"/>
      <c r="T15" s="176"/>
      <c r="U15" s="180"/>
      <c r="V15" s="49"/>
      <c r="W15" s="170"/>
      <c r="X15" s="177"/>
      <c r="Y15" s="187"/>
      <c r="Z15" s="176"/>
      <c r="AA15" s="176" t="s">
        <v>158</v>
      </c>
      <c r="AB15" s="180"/>
      <c r="AC15" s="176" t="s">
        <v>356</v>
      </c>
      <c r="AD15" s="176"/>
    </row>
    <row r="16" spans="1:30" ht="15.75" thickBot="1">
      <c r="A16" s="110" t="s">
        <v>195</v>
      </c>
      <c r="B16" s="191" t="s">
        <v>98</v>
      </c>
      <c r="C16" s="192"/>
      <c r="D16" s="108" t="s">
        <v>198</v>
      </c>
      <c r="E16" s="176" t="s">
        <v>114</v>
      </c>
      <c r="F16" s="180"/>
      <c r="G16" s="62" t="s">
        <v>183</v>
      </c>
      <c r="H16" s="176" t="s">
        <v>159</v>
      </c>
      <c r="I16" s="180"/>
      <c r="J16" s="113" t="s">
        <v>204</v>
      </c>
      <c r="K16" s="176" t="s">
        <v>110</v>
      </c>
      <c r="L16" s="180"/>
      <c r="M16" s="50"/>
      <c r="N16" s="176"/>
      <c r="O16" s="180"/>
      <c r="P16" s="126" t="s">
        <v>224</v>
      </c>
      <c r="Q16" s="173" t="s">
        <v>157</v>
      </c>
      <c r="R16" s="194"/>
      <c r="S16" s="50"/>
      <c r="T16" s="176"/>
      <c r="U16" s="180"/>
      <c r="V16" s="50"/>
      <c r="W16" s="176"/>
      <c r="X16" s="180"/>
      <c r="Y16" s="187"/>
      <c r="Z16" s="176"/>
      <c r="AA16" s="185" t="s">
        <v>101</v>
      </c>
      <c r="AB16" s="186"/>
      <c r="AC16" s="176" t="s">
        <v>356</v>
      </c>
      <c r="AD16" s="176"/>
    </row>
    <row r="17" spans="1:30">
      <c r="A17" s="113" t="s">
        <v>204</v>
      </c>
      <c r="B17" s="176" t="s">
        <v>144</v>
      </c>
      <c r="C17" s="180"/>
      <c r="D17" s="110" t="s">
        <v>192</v>
      </c>
      <c r="E17" s="176" t="s">
        <v>150</v>
      </c>
      <c r="F17" s="180"/>
      <c r="G17" s="63" t="s">
        <v>173</v>
      </c>
      <c r="H17" s="176" t="s">
        <v>158</v>
      </c>
      <c r="I17" s="180"/>
      <c r="J17" s="113" t="s">
        <v>205</v>
      </c>
      <c r="K17" s="176" t="s">
        <v>107</v>
      </c>
      <c r="L17" s="180"/>
      <c r="M17" s="50"/>
      <c r="N17" s="176"/>
      <c r="O17" s="180"/>
      <c r="P17" s="49"/>
      <c r="Q17" s="170"/>
      <c r="R17" s="177"/>
      <c r="S17" s="50"/>
      <c r="T17" s="176"/>
      <c r="U17" s="180"/>
      <c r="V17" s="50"/>
      <c r="W17" s="176"/>
      <c r="X17" s="180"/>
      <c r="Y17" s="187"/>
      <c r="Z17" s="176"/>
      <c r="AA17" s="176" t="s">
        <v>116</v>
      </c>
      <c r="AB17" s="180"/>
      <c r="AC17" s="176" t="s">
        <v>356</v>
      </c>
      <c r="AD17" s="176"/>
    </row>
    <row r="18" spans="1:30">
      <c r="A18" s="113" t="s">
        <v>205</v>
      </c>
      <c r="B18" s="176" t="s">
        <v>145</v>
      </c>
      <c r="C18" s="180"/>
      <c r="D18" s="110" t="s">
        <v>195</v>
      </c>
      <c r="E18" s="176" t="s">
        <v>109</v>
      </c>
      <c r="F18" s="180"/>
      <c r="G18" s="63" t="s">
        <v>174</v>
      </c>
      <c r="H18" s="176" t="s">
        <v>101</v>
      </c>
      <c r="I18" s="180"/>
      <c r="J18" s="113" t="s">
        <v>206</v>
      </c>
      <c r="K18" s="176" t="s">
        <v>154</v>
      </c>
      <c r="L18" s="180"/>
      <c r="M18" s="50"/>
      <c r="N18" s="176"/>
      <c r="O18" s="180"/>
      <c r="P18" s="50"/>
      <c r="Q18" s="176"/>
      <c r="R18" s="180"/>
      <c r="S18" s="50"/>
      <c r="T18" s="176"/>
      <c r="U18" s="180"/>
      <c r="V18" s="50"/>
      <c r="W18" s="176"/>
      <c r="X18" s="180"/>
      <c r="Y18" s="187"/>
      <c r="Z18" s="176"/>
      <c r="AA18" s="176" t="s">
        <v>105</v>
      </c>
      <c r="AB18" s="180"/>
      <c r="AC18" s="176" t="s">
        <v>356</v>
      </c>
      <c r="AD18" s="176"/>
    </row>
    <row r="19" spans="1:30">
      <c r="A19" s="113" t="s">
        <v>206</v>
      </c>
      <c r="B19" s="176" t="s">
        <v>112</v>
      </c>
      <c r="C19" s="180"/>
      <c r="D19" s="113" t="s">
        <v>204</v>
      </c>
      <c r="E19" s="176" t="s">
        <v>99</v>
      </c>
      <c r="F19" s="180"/>
      <c r="G19" s="63" t="s">
        <v>175</v>
      </c>
      <c r="H19" s="176" t="s">
        <v>116</v>
      </c>
      <c r="I19" s="180"/>
      <c r="J19" s="113" t="s">
        <v>207</v>
      </c>
      <c r="K19" s="176" t="s">
        <v>115</v>
      </c>
      <c r="L19" s="180"/>
      <c r="M19" s="50"/>
      <c r="N19" s="176"/>
      <c r="O19" s="180"/>
      <c r="P19" s="50"/>
      <c r="Q19" s="176"/>
      <c r="R19" s="180"/>
      <c r="S19" s="50"/>
      <c r="T19" s="176"/>
      <c r="U19" s="180"/>
      <c r="V19" s="50"/>
      <c r="W19" s="176"/>
      <c r="X19" s="180"/>
      <c r="Y19" s="187"/>
      <c r="Z19" s="176"/>
      <c r="AA19" s="176" t="s">
        <v>94</v>
      </c>
      <c r="AB19" s="180"/>
      <c r="AC19" s="176" t="s">
        <v>356</v>
      </c>
      <c r="AD19" s="176"/>
    </row>
    <row r="20" spans="1:30">
      <c r="A20" s="113" t="s">
        <v>207</v>
      </c>
      <c r="B20" s="191" t="s">
        <v>98</v>
      </c>
      <c r="C20" s="192"/>
      <c r="D20" s="113" t="s">
        <v>205</v>
      </c>
      <c r="E20" s="176" t="s">
        <v>149</v>
      </c>
      <c r="F20" s="180"/>
      <c r="G20" s="63" t="s">
        <v>176</v>
      </c>
      <c r="H20" s="176" t="s">
        <v>105</v>
      </c>
      <c r="I20" s="180"/>
      <c r="J20" s="118" t="s">
        <v>214</v>
      </c>
      <c r="K20" s="176" t="s">
        <v>103</v>
      </c>
      <c r="L20" s="180"/>
      <c r="M20" s="50"/>
      <c r="N20" s="176"/>
      <c r="O20" s="180"/>
      <c r="P20" s="50"/>
      <c r="Q20" s="176"/>
      <c r="R20" s="180"/>
      <c r="S20" s="50"/>
      <c r="T20" s="176"/>
      <c r="U20" s="180"/>
      <c r="V20" s="50"/>
      <c r="W20" s="176"/>
      <c r="X20" s="180"/>
      <c r="Y20" s="187"/>
      <c r="Z20" s="176"/>
      <c r="AA20" s="185" t="s">
        <v>159</v>
      </c>
      <c r="AB20" s="186"/>
      <c r="AC20" s="176" t="s">
        <v>356</v>
      </c>
      <c r="AD20" s="176"/>
    </row>
    <row r="21" spans="1:30">
      <c r="A21" s="113" t="s">
        <v>208</v>
      </c>
      <c r="B21" s="176" t="s">
        <v>147</v>
      </c>
      <c r="C21" s="180"/>
      <c r="D21" s="113" t="s">
        <v>206</v>
      </c>
      <c r="E21" s="185" t="s">
        <v>109</v>
      </c>
      <c r="F21" s="186"/>
      <c r="G21" s="63" t="s">
        <v>184</v>
      </c>
      <c r="H21" s="176" t="s">
        <v>94</v>
      </c>
      <c r="I21" s="180"/>
      <c r="J21" s="118" t="s">
        <v>215</v>
      </c>
      <c r="K21" s="176" t="s">
        <v>108</v>
      </c>
      <c r="L21" s="180"/>
      <c r="M21" s="50"/>
      <c r="N21" s="176"/>
      <c r="O21" s="180"/>
      <c r="P21" s="50"/>
      <c r="Q21" s="176"/>
      <c r="R21" s="180"/>
      <c r="S21" s="50"/>
      <c r="T21" s="176"/>
      <c r="U21" s="180"/>
      <c r="V21" s="50"/>
      <c r="W21" s="176"/>
      <c r="X21" s="180"/>
      <c r="Y21" s="187"/>
      <c r="Z21" s="176"/>
      <c r="AA21" s="176" t="s">
        <v>111</v>
      </c>
      <c r="AB21" s="180"/>
      <c r="AC21" s="176" t="s">
        <v>356</v>
      </c>
      <c r="AD21" s="176"/>
    </row>
    <row r="22" spans="1:30">
      <c r="A22" s="113" t="s">
        <v>209</v>
      </c>
      <c r="B22" s="176" t="s">
        <v>148</v>
      </c>
      <c r="C22" s="180"/>
      <c r="D22" s="113" t="s">
        <v>207</v>
      </c>
      <c r="E22" s="185" t="s">
        <v>104</v>
      </c>
      <c r="F22" s="186"/>
      <c r="G22" s="63" t="s">
        <v>185</v>
      </c>
      <c r="H22" s="176" t="s">
        <v>159</v>
      </c>
      <c r="I22" s="180"/>
      <c r="J22" s="118" t="s">
        <v>216</v>
      </c>
      <c r="K22" s="176" t="s">
        <v>154</v>
      </c>
      <c r="L22" s="180"/>
      <c r="M22" s="50"/>
      <c r="N22" s="176"/>
      <c r="O22" s="180"/>
      <c r="P22" s="50"/>
      <c r="Q22" s="176"/>
      <c r="R22" s="180"/>
      <c r="S22" s="50"/>
      <c r="T22" s="176"/>
      <c r="U22" s="180"/>
      <c r="V22" s="50"/>
      <c r="W22" s="176"/>
      <c r="X22" s="180"/>
      <c r="Y22" s="187"/>
      <c r="Z22" s="176"/>
      <c r="AA22" s="176" t="s">
        <v>117</v>
      </c>
      <c r="AB22" s="180"/>
      <c r="AC22" s="176" t="s">
        <v>356</v>
      </c>
      <c r="AD22" s="176"/>
    </row>
    <row r="23" spans="1:30">
      <c r="A23" s="116" t="s">
        <v>212</v>
      </c>
      <c r="B23" s="176" t="s">
        <v>112</v>
      </c>
      <c r="C23" s="180"/>
      <c r="D23" s="116" t="s">
        <v>212</v>
      </c>
      <c r="E23" s="185" t="s">
        <v>114</v>
      </c>
      <c r="F23" s="186"/>
      <c r="G23" s="63" t="s">
        <v>186</v>
      </c>
      <c r="H23" s="176" t="s">
        <v>111</v>
      </c>
      <c r="I23" s="180"/>
      <c r="J23" s="118" t="s">
        <v>217</v>
      </c>
      <c r="K23" s="176" t="s">
        <v>115</v>
      </c>
      <c r="L23" s="180"/>
      <c r="M23" s="50"/>
      <c r="N23" s="176"/>
      <c r="O23" s="180"/>
      <c r="P23" s="50"/>
      <c r="Q23" s="176"/>
      <c r="R23" s="180"/>
      <c r="S23" s="50"/>
      <c r="T23" s="176"/>
      <c r="U23" s="180"/>
      <c r="V23" s="50"/>
      <c r="W23" s="176"/>
      <c r="X23" s="180"/>
      <c r="Y23" s="187"/>
      <c r="Z23" s="176"/>
      <c r="AA23" s="176" t="s">
        <v>160</v>
      </c>
      <c r="AB23" s="180"/>
      <c r="AC23" s="176" t="s">
        <v>356</v>
      </c>
      <c r="AD23" s="176"/>
    </row>
    <row r="24" spans="1:30">
      <c r="A24" s="116" t="s">
        <v>213</v>
      </c>
      <c r="B24" s="191" t="s">
        <v>98</v>
      </c>
      <c r="C24" s="192"/>
      <c r="D24" s="116" t="s">
        <v>213</v>
      </c>
      <c r="E24" s="185" t="s">
        <v>150</v>
      </c>
      <c r="F24" s="186"/>
      <c r="G24" s="63" t="s">
        <v>187</v>
      </c>
      <c r="H24" s="176" t="s">
        <v>117</v>
      </c>
      <c r="I24" s="180"/>
      <c r="J24" s="125" t="s">
        <v>220</v>
      </c>
      <c r="K24" s="176" t="s">
        <v>103</v>
      </c>
      <c r="L24" s="180"/>
      <c r="M24" s="50"/>
      <c r="N24" s="176"/>
      <c r="O24" s="180"/>
      <c r="P24" s="50"/>
      <c r="Q24" s="176"/>
      <c r="R24" s="180"/>
      <c r="S24" s="50"/>
      <c r="T24" s="176"/>
      <c r="U24" s="180"/>
      <c r="V24" s="50"/>
      <c r="W24" s="176"/>
      <c r="X24" s="180"/>
      <c r="Y24" s="187"/>
      <c r="Z24" s="176"/>
      <c r="AA24" s="185" t="s">
        <v>161</v>
      </c>
      <c r="AB24" s="186"/>
      <c r="AC24" s="176" t="s">
        <v>356</v>
      </c>
      <c r="AD24" s="176"/>
    </row>
    <row r="25" spans="1:30">
      <c r="A25" s="118" t="s">
        <v>214</v>
      </c>
      <c r="B25" s="176" t="s">
        <v>144</v>
      </c>
      <c r="C25" s="180"/>
      <c r="D25" s="118" t="s">
        <v>214</v>
      </c>
      <c r="E25" s="185" t="s">
        <v>99</v>
      </c>
      <c r="F25" s="186"/>
      <c r="G25" s="65" t="s">
        <v>188</v>
      </c>
      <c r="H25" s="176" t="s">
        <v>111</v>
      </c>
      <c r="I25" s="180"/>
      <c r="J25" s="125" t="s">
        <v>221</v>
      </c>
      <c r="K25" s="176" t="s">
        <v>108</v>
      </c>
      <c r="L25" s="180"/>
      <c r="M25" s="50"/>
      <c r="N25" s="176"/>
      <c r="O25" s="180"/>
      <c r="P25" s="50"/>
      <c r="Q25" s="176"/>
      <c r="R25" s="180"/>
      <c r="S25" s="50"/>
      <c r="T25" s="176"/>
      <c r="U25" s="180"/>
      <c r="V25" s="50"/>
      <c r="W25" s="176"/>
      <c r="X25" s="180"/>
      <c r="Y25" s="187"/>
      <c r="Z25" s="176"/>
      <c r="AA25" s="176" t="s">
        <v>162</v>
      </c>
      <c r="AB25" s="180"/>
      <c r="AC25" s="176" t="s">
        <v>356</v>
      </c>
      <c r="AD25" s="176"/>
    </row>
    <row r="26" spans="1:30">
      <c r="A26" s="118" t="s">
        <v>215</v>
      </c>
      <c r="B26" s="176" t="s">
        <v>145</v>
      </c>
      <c r="C26" s="180"/>
      <c r="D26" s="118" t="s">
        <v>215</v>
      </c>
      <c r="E26" s="185" t="s">
        <v>149</v>
      </c>
      <c r="F26" s="186"/>
      <c r="G26" s="65" t="s">
        <v>189</v>
      </c>
      <c r="H26" s="176" t="s">
        <v>117</v>
      </c>
      <c r="I26" s="180"/>
      <c r="J26" s="109" t="s">
        <v>222</v>
      </c>
      <c r="K26" s="176" t="s">
        <v>154</v>
      </c>
      <c r="L26" s="180"/>
      <c r="M26" s="50"/>
      <c r="N26" s="176"/>
      <c r="O26" s="180"/>
      <c r="P26" s="50"/>
      <c r="Q26" s="176"/>
      <c r="R26" s="180"/>
      <c r="S26" s="50"/>
      <c r="T26" s="176"/>
      <c r="U26" s="180"/>
      <c r="V26" s="50"/>
      <c r="W26" s="176"/>
      <c r="X26" s="180"/>
      <c r="Y26" s="187"/>
      <c r="Z26" s="176"/>
      <c r="AA26" s="176" t="s">
        <v>163</v>
      </c>
      <c r="AB26" s="180"/>
      <c r="AC26" s="176" t="s">
        <v>356</v>
      </c>
      <c r="AD26" s="176"/>
    </row>
    <row r="27" spans="1:30" ht="15.75" thickBot="1">
      <c r="A27" s="118" t="s">
        <v>216</v>
      </c>
      <c r="B27" s="176" t="s">
        <v>112</v>
      </c>
      <c r="C27" s="180"/>
      <c r="D27" s="118" t="s">
        <v>216</v>
      </c>
      <c r="E27" s="185" t="s">
        <v>109</v>
      </c>
      <c r="F27" s="186"/>
      <c r="G27" s="108" t="s">
        <v>190</v>
      </c>
      <c r="H27" s="176" t="s">
        <v>111</v>
      </c>
      <c r="I27" s="180"/>
      <c r="J27" s="126" t="s">
        <v>224</v>
      </c>
      <c r="K27" s="173" t="s">
        <v>115</v>
      </c>
      <c r="L27" s="181"/>
      <c r="M27" s="50"/>
      <c r="N27" s="176"/>
      <c r="O27" s="180"/>
      <c r="P27" s="50"/>
      <c r="Q27" s="176"/>
      <c r="R27" s="180"/>
      <c r="S27" s="50"/>
      <c r="T27" s="176"/>
      <c r="U27" s="180"/>
      <c r="V27" s="50"/>
      <c r="W27" s="176"/>
      <c r="X27" s="180"/>
      <c r="Y27" s="187"/>
      <c r="Z27" s="176"/>
      <c r="AA27" s="176" t="s">
        <v>103</v>
      </c>
      <c r="AB27" s="180"/>
      <c r="AC27" s="176" t="s">
        <v>140</v>
      </c>
      <c r="AD27" s="176"/>
    </row>
    <row r="28" spans="1:30">
      <c r="A28" s="118" t="s">
        <v>217</v>
      </c>
      <c r="B28" s="191" t="s">
        <v>98</v>
      </c>
      <c r="C28" s="192"/>
      <c r="D28" s="118" t="s">
        <v>217</v>
      </c>
      <c r="E28" s="185" t="s">
        <v>104</v>
      </c>
      <c r="F28" s="186"/>
      <c r="G28" s="108" t="s">
        <v>191</v>
      </c>
      <c r="H28" s="176" t="s">
        <v>117</v>
      </c>
      <c r="I28" s="180"/>
      <c r="J28" s="49"/>
      <c r="K28" s="170"/>
      <c r="L28" s="177"/>
      <c r="M28" s="50"/>
      <c r="N28" s="176"/>
      <c r="O28" s="180"/>
      <c r="P28" s="50"/>
      <c r="Q28" s="176"/>
      <c r="R28" s="180"/>
      <c r="S28" s="50"/>
      <c r="T28" s="176"/>
      <c r="U28" s="180"/>
      <c r="V28" s="50"/>
      <c r="W28" s="176"/>
      <c r="X28" s="180"/>
      <c r="Y28" s="187"/>
      <c r="Z28" s="176"/>
      <c r="AA28" s="185" t="s">
        <v>108</v>
      </c>
      <c r="AB28" s="186"/>
      <c r="AC28" s="176" t="s">
        <v>140</v>
      </c>
      <c r="AD28" s="176"/>
    </row>
    <row r="29" spans="1:30">
      <c r="A29" s="125" t="s">
        <v>220</v>
      </c>
      <c r="B29" s="176" t="s">
        <v>147</v>
      </c>
      <c r="C29" s="180"/>
      <c r="D29" s="125" t="s">
        <v>220</v>
      </c>
      <c r="E29" s="185" t="s">
        <v>114</v>
      </c>
      <c r="F29" s="186"/>
      <c r="G29" s="108" t="s">
        <v>193</v>
      </c>
      <c r="H29" s="176" t="s">
        <v>160</v>
      </c>
      <c r="I29" s="180"/>
      <c r="J29" s="50"/>
      <c r="K29" s="176"/>
      <c r="L29" s="180"/>
      <c r="M29" s="50"/>
      <c r="N29" s="176"/>
      <c r="O29" s="180"/>
      <c r="P29" s="50"/>
      <c r="Q29" s="176"/>
      <c r="R29" s="180"/>
      <c r="S29" s="50"/>
      <c r="T29" s="176"/>
      <c r="U29" s="180"/>
      <c r="V29" s="50"/>
      <c r="W29" s="176"/>
      <c r="X29" s="180"/>
      <c r="Y29" s="187"/>
      <c r="Z29" s="176"/>
      <c r="AA29" s="176" t="s">
        <v>110</v>
      </c>
      <c r="AB29" s="180"/>
      <c r="AC29" s="176" t="s">
        <v>140</v>
      </c>
      <c r="AD29" s="176"/>
    </row>
    <row r="30" spans="1:30">
      <c r="A30" s="125" t="s">
        <v>221</v>
      </c>
      <c r="B30" s="176" t="s">
        <v>148</v>
      </c>
      <c r="C30" s="180"/>
      <c r="D30" s="125" t="s">
        <v>221</v>
      </c>
      <c r="E30" s="185" t="s">
        <v>150</v>
      </c>
      <c r="F30" s="186"/>
      <c r="G30" s="108" t="s">
        <v>194</v>
      </c>
      <c r="H30" s="176" t="s">
        <v>161</v>
      </c>
      <c r="I30" s="180"/>
      <c r="J30" s="50"/>
      <c r="K30" s="176"/>
      <c r="L30" s="180"/>
      <c r="M30" s="50"/>
      <c r="N30" s="176"/>
      <c r="O30" s="180"/>
      <c r="P30" s="50"/>
      <c r="Q30" s="176"/>
      <c r="R30" s="180"/>
      <c r="S30" s="50"/>
      <c r="T30" s="176"/>
      <c r="U30" s="180"/>
      <c r="V30" s="50"/>
      <c r="W30" s="176"/>
      <c r="X30" s="180"/>
      <c r="Y30" s="187"/>
      <c r="Z30" s="176"/>
      <c r="AA30" s="176" t="s">
        <v>107</v>
      </c>
      <c r="AB30" s="180"/>
      <c r="AC30" s="176" t="s">
        <v>140</v>
      </c>
      <c r="AD30" s="176"/>
    </row>
    <row r="31" spans="1:30">
      <c r="A31" s="109" t="s">
        <v>222</v>
      </c>
      <c r="B31" s="176" t="s">
        <v>147</v>
      </c>
      <c r="C31" s="180"/>
      <c r="D31" s="109" t="s">
        <v>222</v>
      </c>
      <c r="E31" s="185" t="s">
        <v>114</v>
      </c>
      <c r="F31" s="186"/>
      <c r="G31" s="108" t="s">
        <v>196</v>
      </c>
      <c r="H31" s="176" t="s">
        <v>162</v>
      </c>
      <c r="I31" s="180"/>
      <c r="J31" s="50"/>
      <c r="K31" s="176"/>
      <c r="L31" s="180"/>
      <c r="M31" s="50"/>
      <c r="N31" s="176"/>
      <c r="O31" s="180"/>
      <c r="P31" s="50"/>
      <c r="Q31" s="176"/>
      <c r="R31" s="180"/>
      <c r="S31" s="50"/>
      <c r="T31" s="176"/>
      <c r="U31" s="180"/>
      <c r="V31" s="50"/>
      <c r="W31" s="176"/>
      <c r="X31" s="180"/>
      <c r="Y31" s="187"/>
      <c r="Z31" s="176"/>
      <c r="AA31" s="176" t="s">
        <v>154</v>
      </c>
      <c r="AB31" s="180"/>
      <c r="AC31" s="176" t="s">
        <v>140</v>
      </c>
      <c r="AD31" s="176"/>
    </row>
    <row r="32" spans="1:30" ht="15.75" thickBot="1">
      <c r="A32" s="126" t="s">
        <v>224</v>
      </c>
      <c r="B32" s="176" t="s">
        <v>148</v>
      </c>
      <c r="C32" s="180"/>
      <c r="D32" s="126" t="s">
        <v>224</v>
      </c>
      <c r="E32" s="194" t="s">
        <v>150</v>
      </c>
      <c r="F32" s="195"/>
      <c r="G32" s="108" t="s">
        <v>197</v>
      </c>
      <c r="H32" s="176" t="s">
        <v>163</v>
      </c>
      <c r="I32" s="180"/>
      <c r="J32" s="50"/>
      <c r="K32" s="176"/>
      <c r="L32" s="180"/>
      <c r="M32" s="50"/>
      <c r="N32" s="176"/>
      <c r="O32" s="180"/>
      <c r="P32" s="50"/>
      <c r="Q32" s="176"/>
      <c r="R32" s="180"/>
      <c r="S32" s="50"/>
      <c r="T32" s="176"/>
      <c r="U32" s="180"/>
      <c r="V32" s="50"/>
      <c r="W32" s="176"/>
      <c r="X32" s="180"/>
      <c r="Y32" s="187"/>
      <c r="Z32" s="176"/>
      <c r="AA32" s="176" t="s">
        <v>115</v>
      </c>
      <c r="AB32" s="180"/>
      <c r="AC32" s="176" t="s">
        <v>140</v>
      </c>
      <c r="AD32" s="176"/>
    </row>
    <row r="33" spans="1:30">
      <c r="A33" s="50"/>
      <c r="B33" s="176"/>
      <c r="C33" s="180"/>
      <c r="D33" s="50"/>
      <c r="E33" s="176"/>
      <c r="F33" s="180"/>
      <c r="G33" s="108" t="s">
        <v>198</v>
      </c>
      <c r="H33" s="176" t="s">
        <v>158</v>
      </c>
      <c r="I33" s="180"/>
      <c r="J33" s="50"/>
      <c r="K33" s="176"/>
      <c r="L33" s="180"/>
      <c r="M33" s="50"/>
      <c r="N33" s="176"/>
      <c r="O33" s="180"/>
      <c r="P33" s="50"/>
      <c r="Q33" s="176"/>
      <c r="R33" s="180"/>
      <c r="S33" s="50"/>
      <c r="T33" s="176"/>
      <c r="U33" s="180"/>
      <c r="V33" s="50"/>
      <c r="W33" s="176"/>
      <c r="X33" s="180"/>
      <c r="Y33" s="187"/>
      <c r="Z33" s="176"/>
      <c r="AA33" s="170" t="s">
        <v>119</v>
      </c>
      <c r="AB33" s="177"/>
      <c r="AC33" s="176" t="s">
        <v>357</v>
      </c>
      <c r="AD33" s="176"/>
    </row>
    <row r="34" spans="1:30">
      <c r="A34" s="50"/>
      <c r="B34" s="176"/>
      <c r="C34" s="180"/>
      <c r="D34" s="50"/>
      <c r="E34" s="176"/>
      <c r="F34" s="180"/>
      <c r="G34" s="108" t="s">
        <v>199</v>
      </c>
      <c r="H34" s="176" t="s">
        <v>101</v>
      </c>
      <c r="I34" s="180"/>
      <c r="J34" s="50"/>
      <c r="K34" s="176"/>
      <c r="L34" s="180"/>
      <c r="M34" s="50"/>
      <c r="N34" s="176"/>
      <c r="O34" s="180"/>
      <c r="P34" s="50"/>
      <c r="Q34" s="176"/>
      <c r="R34" s="180"/>
      <c r="S34" s="50"/>
      <c r="T34" s="176"/>
      <c r="U34" s="180"/>
      <c r="V34" s="50"/>
      <c r="W34" s="176"/>
      <c r="X34" s="180"/>
      <c r="Y34" s="187"/>
      <c r="Z34" s="176"/>
      <c r="AA34" s="176" t="s">
        <v>151</v>
      </c>
      <c r="AB34" s="180"/>
      <c r="AC34" s="176" t="s">
        <v>357</v>
      </c>
      <c r="AD34" s="176"/>
    </row>
    <row r="35" spans="1:30">
      <c r="A35" s="50"/>
      <c r="B35" s="176"/>
      <c r="C35" s="180"/>
      <c r="D35" s="50"/>
      <c r="E35" s="176"/>
      <c r="F35" s="180"/>
      <c r="G35" s="108" t="s">
        <v>200</v>
      </c>
      <c r="H35" s="176" t="s">
        <v>116</v>
      </c>
      <c r="I35" s="180"/>
      <c r="J35" s="50"/>
      <c r="K35" s="176"/>
      <c r="L35" s="180"/>
      <c r="M35" s="50"/>
      <c r="N35" s="176"/>
      <c r="O35" s="180"/>
      <c r="P35" s="50"/>
      <c r="Q35" s="176"/>
      <c r="R35" s="180"/>
      <c r="S35" s="50"/>
      <c r="T35" s="176"/>
      <c r="U35" s="180"/>
      <c r="V35" s="50"/>
      <c r="W35" s="176"/>
      <c r="X35" s="180"/>
      <c r="Y35" s="187"/>
      <c r="Z35" s="176"/>
      <c r="AA35" s="176" t="s">
        <v>152</v>
      </c>
      <c r="AB35" s="180"/>
      <c r="AC35" s="176" t="s">
        <v>357</v>
      </c>
      <c r="AD35" s="176"/>
    </row>
    <row r="36" spans="1:30">
      <c r="A36" s="50"/>
      <c r="B36" s="176"/>
      <c r="C36" s="180"/>
      <c r="D36" s="50"/>
      <c r="E36" s="176"/>
      <c r="F36" s="180"/>
      <c r="G36" s="108" t="s">
        <v>201</v>
      </c>
      <c r="H36" s="176" t="s">
        <v>105</v>
      </c>
      <c r="I36" s="180"/>
      <c r="J36" s="50"/>
      <c r="K36" s="176"/>
      <c r="L36" s="180"/>
      <c r="M36" s="50"/>
      <c r="N36" s="176"/>
      <c r="O36" s="180"/>
      <c r="P36" s="50"/>
      <c r="Q36" s="176"/>
      <c r="R36" s="180"/>
      <c r="S36" s="50"/>
      <c r="T36" s="176"/>
      <c r="U36" s="180"/>
      <c r="V36" s="50"/>
      <c r="W36" s="176"/>
      <c r="X36" s="180"/>
      <c r="Y36" s="187"/>
      <c r="Z36" s="176"/>
      <c r="AA36" s="176" t="s">
        <v>153</v>
      </c>
      <c r="AB36" s="180"/>
      <c r="AC36" s="176" t="s">
        <v>357</v>
      </c>
      <c r="AD36" s="176"/>
    </row>
    <row r="37" spans="1:30">
      <c r="A37" s="50"/>
      <c r="B37" s="176"/>
      <c r="C37" s="180"/>
      <c r="D37" s="50"/>
      <c r="E37" s="176"/>
      <c r="F37" s="180"/>
      <c r="G37" s="108" t="s">
        <v>202</v>
      </c>
      <c r="H37" s="176" t="s">
        <v>94</v>
      </c>
      <c r="I37" s="180"/>
      <c r="J37" s="50"/>
      <c r="K37" s="176"/>
      <c r="L37" s="180"/>
      <c r="M37" s="50"/>
      <c r="N37" s="176"/>
      <c r="O37" s="180"/>
      <c r="P37" s="50"/>
      <c r="Q37" s="176"/>
      <c r="R37" s="180"/>
      <c r="S37" s="50"/>
      <c r="T37" s="176"/>
      <c r="U37" s="180"/>
      <c r="V37" s="50"/>
      <c r="W37" s="176"/>
      <c r="X37" s="180"/>
      <c r="Y37" s="187"/>
      <c r="Z37" s="176"/>
      <c r="AA37" s="176" t="s">
        <v>102</v>
      </c>
      <c r="AB37" s="180"/>
      <c r="AC37" s="176" t="s">
        <v>358</v>
      </c>
      <c r="AD37" s="176"/>
    </row>
    <row r="38" spans="1:30">
      <c r="A38" s="50"/>
      <c r="B38" s="176"/>
      <c r="C38" s="180"/>
      <c r="D38" s="50"/>
      <c r="E38" s="176"/>
      <c r="F38" s="180"/>
      <c r="G38" s="108" t="s">
        <v>203</v>
      </c>
      <c r="H38" s="176" t="s">
        <v>159</v>
      </c>
      <c r="I38" s="180"/>
      <c r="J38" s="50"/>
      <c r="K38" s="176"/>
      <c r="L38" s="180"/>
      <c r="M38" s="50"/>
      <c r="N38" s="176"/>
      <c r="O38" s="180"/>
      <c r="P38" s="50"/>
      <c r="Q38" s="176"/>
      <c r="R38" s="180"/>
      <c r="S38" s="50"/>
      <c r="T38" s="176"/>
      <c r="U38" s="180"/>
      <c r="V38" s="50"/>
      <c r="W38" s="176"/>
      <c r="X38" s="180"/>
      <c r="Y38" s="187"/>
      <c r="Z38" s="176"/>
      <c r="AA38" s="176" t="s">
        <v>155</v>
      </c>
      <c r="AB38" s="180"/>
      <c r="AC38" s="176" t="s">
        <v>358</v>
      </c>
      <c r="AD38" s="176"/>
    </row>
    <row r="39" spans="1:30">
      <c r="A39" s="50"/>
      <c r="B39" s="176"/>
      <c r="C39" s="180"/>
      <c r="D39" s="50"/>
      <c r="E39" s="176"/>
      <c r="F39" s="180"/>
      <c r="G39" s="109" t="s">
        <v>192</v>
      </c>
      <c r="H39" s="176" t="s">
        <v>111</v>
      </c>
      <c r="I39" s="180"/>
      <c r="J39" s="50"/>
      <c r="K39" s="176"/>
      <c r="L39" s="180"/>
      <c r="M39" s="50"/>
      <c r="N39" s="176"/>
      <c r="O39" s="180"/>
      <c r="P39" s="50"/>
      <c r="Q39" s="176"/>
      <c r="R39" s="180"/>
      <c r="S39" s="50"/>
      <c r="T39" s="176"/>
      <c r="U39" s="180"/>
      <c r="V39" s="50"/>
      <c r="W39" s="176"/>
      <c r="X39" s="180"/>
      <c r="Y39" s="187"/>
      <c r="Z39" s="176"/>
      <c r="AA39" s="176" t="s">
        <v>106</v>
      </c>
      <c r="AB39" s="180"/>
      <c r="AC39" s="176" t="s">
        <v>358</v>
      </c>
      <c r="AD39" s="176"/>
    </row>
    <row r="40" spans="1:30">
      <c r="A40" s="50"/>
      <c r="B40" s="176"/>
      <c r="C40" s="180"/>
      <c r="D40" s="50"/>
      <c r="E40" s="176"/>
      <c r="F40" s="180"/>
      <c r="G40" s="109" t="s">
        <v>195</v>
      </c>
      <c r="H40" s="176" t="s">
        <v>117</v>
      </c>
      <c r="I40" s="180"/>
      <c r="J40" s="50"/>
      <c r="K40" s="176"/>
      <c r="L40" s="180"/>
      <c r="M40" s="50"/>
      <c r="N40" s="176"/>
      <c r="O40" s="180"/>
      <c r="P40" s="50"/>
      <c r="Q40" s="176"/>
      <c r="R40" s="180"/>
      <c r="S40" s="50"/>
      <c r="T40" s="176"/>
      <c r="U40" s="180"/>
      <c r="V40" s="50"/>
      <c r="W40" s="176"/>
      <c r="X40" s="180"/>
      <c r="Y40" s="187"/>
      <c r="Z40" s="176"/>
      <c r="AA40" s="176" t="s">
        <v>157</v>
      </c>
      <c r="AB40" s="180"/>
      <c r="AC40" s="176" t="s">
        <v>358</v>
      </c>
      <c r="AD40" s="176"/>
    </row>
    <row r="41" spans="1:30">
      <c r="A41" s="50"/>
      <c r="B41" s="176"/>
      <c r="C41" s="180"/>
      <c r="D41" s="50"/>
      <c r="E41" s="176"/>
      <c r="F41" s="180"/>
      <c r="G41" s="113" t="s">
        <v>204</v>
      </c>
      <c r="H41" s="176" t="s">
        <v>101</v>
      </c>
      <c r="I41" s="180"/>
      <c r="J41" s="50"/>
      <c r="K41" s="176"/>
      <c r="L41" s="180"/>
      <c r="M41" s="50"/>
      <c r="N41" s="176"/>
      <c r="O41" s="180"/>
      <c r="P41" s="50"/>
      <c r="Q41" s="176"/>
      <c r="R41" s="180"/>
      <c r="S41" s="50"/>
      <c r="T41" s="176"/>
      <c r="U41" s="180"/>
      <c r="V41" s="50"/>
      <c r="W41" s="176"/>
      <c r="X41" s="180"/>
      <c r="Y41" s="187"/>
      <c r="Z41" s="176"/>
      <c r="AA41" s="176" t="s">
        <v>156</v>
      </c>
      <c r="AB41" s="180"/>
      <c r="AC41" s="176" t="s">
        <v>358</v>
      </c>
      <c r="AD41" s="176"/>
    </row>
    <row r="42" spans="1:30">
      <c r="A42" s="50"/>
      <c r="B42" s="176"/>
      <c r="C42" s="180"/>
      <c r="D42" s="50"/>
      <c r="E42" s="176"/>
      <c r="F42" s="180"/>
      <c r="G42" s="113" t="s">
        <v>205</v>
      </c>
      <c r="H42" s="176" t="s">
        <v>116</v>
      </c>
      <c r="I42" s="180"/>
      <c r="J42" s="50"/>
      <c r="K42" s="176"/>
      <c r="L42" s="180"/>
      <c r="M42" s="50"/>
      <c r="N42" s="176"/>
      <c r="O42" s="180"/>
      <c r="P42" s="50"/>
      <c r="Q42" s="176"/>
      <c r="R42" s="180"/>
      <c r="S42" s="50"/>
      <c r="T42" s="176"/>
      <c r="U42" s="180"/>
      <c r="V42" s="50"/>
      <c r="W42" s="176"/>
      <c r="X42" s="180"/>
      <c r="Y42" s="187"/>
      <c r="Z42" s="176"/>
      <c r="AA42" s="176" t="s">
        <v>113</v>
      </c>
      <c r="AB42" s="180"/>
      <c r="AC42" s="176" t="s">
        <v>358</v>
      </c>
      <c r="AD42" s="176"/>
    </row>
    <row r="43" spans="1:30">
      <c r="A43" s="50"/>
      <c r="B43" s="176"/>
      <c r="C43" s="180"/>
      <c r="D43" s="50"/>
      <c r="E43" s="176"/>
      <c r="F43" s="180"/>
      <c r="G43" s="113" t="s">
        <v>206</v>
      </c>
      <c r="H43" s="176" t="s">
        <v>94</v>
      </c>
      <c r="I43" s="180"/>
      <c r="J43" s="50"/>
      <c r="K43" s="176"/>
      <c r="L43" s="180"/>
      <c r="M43" s="50"/>
      <c r="N43" s="176"/>
      <c r="O43" s="180"/>
      <c r="P43" s="50"/>
      <c r="Q43" s="176"/>
      <c r="R43" s="180"/>
      <c r="S43" s="50"/>
      <c r="T43" s="176"/>
      <c r="U43" s="180"/>
      <c r="V43" s="50"/>
      <c r="W43" s="176"/>
      <c r="X43" s="180"/>
      <c r="Y43" s="187"/>
      <c r="Z43" s="176"/>
      <c r="AA43" s="185" t="s">
        <v>593</v>
      </c>
      <c r="AB43" s="186"/>
      <c r="AC43" s="176" t="s">
        <v>100</v>
      </c>
      <c r="AD43" s="176"/>
    </row>
    <row r="44" spans="1:30">
      <c r="A44" s="50"/>
      <c r="B44" s="176"/>
      <c r="C44" s="180"/>
      <c r="D44" s="50"/>
      <c r="E44" s="176"/>
      <c r="F44" s="180"/>
      <c r="G44" s="113" t="s">
        <v>207</v>
      </c>
      <c r="H44" s="176" t="s">
        <v>159</v>
      </c>
      <c r="I44" s="180"/>
      <c r="J44" s="50"/>
      <c r="K44" s="176"/>
      <c r="L44" s="180"/>
      <c r="M44" s="50"/>
      <c r="N44" s="176"/>
      <c r="O44" s="180"/>
      <c r="P44" s="50"/>
      <c r="Q44" s="176"/>
      <c r="R44" s="180"/>
      <c r="S44" s="50"/>
      <c r="T44" s="176"/>
      <c r="U44" s="180"/>
      <c r="V44" s="50"/>
      <c r="W44" s="176"/>
      <c r="X44" s="180"/>
      <c r="Y44" s="187"/>
      <c r="Z44" s="176"/>
      <c r="AA44" s="185" t="s">
        <v>594</v>
      </c>
      <c r="AB44" s="186"/>
      <c r="AC44" s="176" t="s">
        <v>100</v>
      </c>
      <c r="AD44" s="176"/>
    </row>
    <row r="45" spans="1:30">
      <c r="A45" s="50"/>
      <c r="B45" s="176"/>
      <c r="C45" s="180"/>
      <c r="D45" s="50"/>
      <c r="E45" s="176"/>
      <c r="F45" s="180"/>
      <c r="G45" s="113" t="s">
        <v>208</v>
      </c>
      <c r="H45" s="176" t="s">
        <v>158</v>
      </c>
      <c r="I45" s="180"/>
      <c r="J45" s="50"/>
      <c r="K45" s="176"/>
      <c r="L45" s="180"/>
      <c r="M45" s="50"/>
      <c r="N45" s="176"/>
      <c r="O45" s="180"/>
      <c r="P45" s="50"/>
      <c r="Q45" s="176"/>
      <c r="R45" s="180"/>
      <c r="S45" s="50"/>
      <c r="T45" s="176"/>
      <c r="U45" s="180"/>
      <c r="V45" s="50"/>
      <c r="W45" s="176"/>
      <c r="X45" s="180"/>
      <c r="Y45" s="187"/>
      <c r="Z45" s="176"/>
      <c r="AA45" s="185" t="s">
        <v>595</v>
      </c>
      <c r="AB45" s="186"/>
      <c r="AC45" s="176" t="s">
        <v>100</v>
      </c>
      <c r="AD45" s="176"/>
    </row>
    <row r="46" spans="1:30">
      <c r="A46" s="50"/>
      <c r="B46" s="176"/>
      <c r="C46" s="180"/>
      <c r="D46" s="50"/>
      <c r="E46" s="176"/>
      <c r="F46" s="180"/>
      <c r="G46" s="113" t="s">
        <v>209</v>
      </c>
      <c r="H46" s="176" t="s">
        <v>105</v>
      </c>
      <c r="I46" s="180"/>
      <c r="J46" s="50"/>
      <c r="K46" s="176"/>
      <c r="L46" s="180"/>
      <c r="M46" s="50"/>
      <c r="N46" s="176"/>
      <c r="O46" s="180"/>
      <c r="P46" s="50"/>
      <c r="Q46" s="176"/>
      <c r="R46" s="180"/>
      <c r="S46" s="50"/>
      <c r="T46" s="176"/>
      <c r="U46" s="180"/>
      <c r="V46" s="50"/>
      <c r="W46" s="176"/>
      <c r="X46" s="180"/>
      <c r="Y46" s="187"/>
      <c r="Z46" s="176"/>
      <c r="AA46" s="185" t="s">
        <v>596</v>
      </c>
      <c r="AB46" s="186"/>
      <c r="AC46" s="176" t="s">
        <v>100</v>
      </c>
      <c r="AD46" s="176"/>
    </row>
    <row r="47" spans="1:30">
      <c r="A47" s="50"/>
      <c r="B47" s="176"/>
      <c r="C47" s="180"/>
      <c r="D47" s="50"/>
      <c r="E47" s="176"/>
      <c r="F47" s="180"/>
      <c r="G47" s="113" t="s">
        <v>210</v>
      </c>
      <c r="H47" s="176" t="s">
        <v>111</v>
      </c>
      <c r="I47" s="180"/>
      <c r="J47" s="50"/>
      <c r="K47" s="176"/>
      <c r="L47" s="180"/>
      <c r="M47" s="50"/>
      <c r="N47" s="176"/>
      <c r="O47" s="180"/>
      <c r="P47" s="50"/>
      <c r="Q47" s="176"/>
      <c r="R47" s="180"/>
      <c r="S47" s="50"/>
      <c r="T47" s="176"/>
      <c r="U47" s="180"/>
      <c r="V47" s="50"/>
      <c r="W47" s="176"/>
      <c r="X47" s="180"/>
      <c r="Y47" s="187"/>
      <c r="Z47" s="176"/>
      <c r="AA47" s="185" t="s">
        <v>597</v>
      </c>
      <c r="AB47" s="186"/>
      <c r="AC47" s="176" t="s">
        <v>100</v>
      </c>
      <c r="AD47" s="176"/>
    </row>
    <row r="48" spans="1:30">
      <c r="A48" s="50"/>
      <c r="B48" s="176"/>
      <c r="C48" s="180"/>
      <c r="D48" s="50"/>
      <c r="E48" s="176"/>
      <c r="F48" s="180"/>
      <c r="G48" s="113" t="s">
        <v>211</v>
      </c>
      <c r="H48" s="176" t="s">
        <v>117</v>
      </c>
      <c r="I48" s="180"/>
      <c r="J48" s="50"/>
      <c r="K48" s="176"/>
      <c r="L48" s="180"/>
      <c r="M48" s="50"/>
      <c r="N48" s="176"/>
      <c r="O48" s="180"/>
      <c r="P48" s="50"/>
      <c r="Q48" s="176"/>
      <c r="R48" s="180"/>
      <c r="S48" s="50"/>
      <c r="T48" s="176"/>
      <c r="U48" s="180"/>
      <c r="V48" s="50"/>
      <c r="W48" s="176"/>
      <c r="X48" s="180"/>
      <c r="Y48" s="187"/>
      <c r="Z48" s="176"/>
      <c r="AA48" s="185" t="s">
        <v>598</v>
      </c>
      <c r="AB48" s="186"/>
      <c r="AC48" s="176" t="s">
        <v>359</v>
      </c>
      <c r="AD48" s="176"/>
    </row>
    <row r="49" spans="1:30">
      <c r="A49" s="50"/>
      <c r="B49" s="176"/>
      <c r="C49" s="180"/>
      <c r="D49" s="50"/>
      <c r="E49" s="176"/>
      <c r="F49" s="180"/>
      <c r="G49" s="118" t="s">
        <v>214</v>
      </c>
      <c r="H49" s="176" t="s">
        <v>101</v>
      </c>
      <c r="I49" s="180"/>
      <c r="J49" s="50"/>
      <c r="K49" s="176"/>
      <c r="L49" s="180"/>
      <c r="M49" s="50"/>
      <c r="N49" s="176"/>
      <c r="O49" s="180"/>
      <c r="P49" s="50"/>
      <c r="Q49" s="176"/>
      <c r="R49" s="180"/>
      <c r="S49" s="50"/>
      <c r="T49" s="176"/>
      <c r="U49" s="180"/>
      <c r="V49" s="50"/>
      <c r="W49" s="176"/>
      <c r="X49" s="180"/>
      <c r="Y49" s="187"/>
      <c r="Z49" s="176"/>
      <c r="AA49" s="185" t="s">
        <v>599</v>
      </c>
      <c r="AB49" s="186"/>
      <c r="AC49" s="176" t="s">
        <v>359</v>
      </c>
      <c r="AD49" s="176"/>
    </row>
    <row r="50" spans="1:30">
      <c r="A50" s="50"/>
      <c r="B50" s="176"/>
      <c r="C50" s="180"/>
      <c r="D50" s="50"/>
      <c r="E50" s="176"/>
      <c r="F50" s="180"/>
      <c r="G50" s="118" t="s">
        <v>215</v>
      </c>
      <c r="H50" s="176" t="s">
        <v>116</v>
      </c>
      <c r="I50" s="180"/>
      <c r="J50" s="50"/>
      <c r="K50" s="176"/>
      <c r="L50" s="180"/>
      <c r="M50" s="50"/>
      <c r="N50" s="176"/>
      <c r="O50" s="180"/>
      <c r="P50" s="50"/>
      <c r="Q50" s="176"/>
      <c r="R50" s="180"/>
      <c r="S50" s="50"/>
      <c r="T50" s="176"/>
      <c r="U50" s="180"/>
      <c r="V50" s="50"/>
      <c r="W50" s="176"/>
      <c r="X50" s="180"/>
      <c r="Y50" s="187"/>
      <c r="Z50" s="176"/>
      <c r="AA50" s="185" t="s">
        <v>600</v>
      </c>
      <c r="AB50" s="186"/>
      <c r="AC50" s="176" t="s">
        <v>359</v>
      </c>
      <c r="AD50" s="176"/>
    </row>
    <row r="51" spans="1:30">
      <c r="A51" s="50"/>
      <c r="B51" s="176"/>
      <c r="C51" s="180"/>
      <c r="D51" s="50"/>
      <c r="E51" s="176"/>
      <c r="F51" s="180"/>
      <c r="G51" s="118" t="s">
        <v>216</v>
      </c>
      <c r="H51" s="176" t="s">
        <v>94</v>
      </c>
      <c r="I51" s="180"/>
      <c r="J51" s="50"/>
      <c r="K51" s="176"/>
      <c r="L51" s="180"/>
      <c r="M51" s="50"/>
      <c r="N51" s="176"/>
      <c r="O51" s="180"/>
      <c r="P51" s="50"/>
      <c r="Q51" s="176"/>
      <c r="R51" s="180"/>
      <c r="S51" s="50"/>
      <c r="T51" s="176"/>
      <c r="U51" s="180"/>
      <c r="V51" s="50"/>
      <c r="W51" s="176"/>
      <c r="X51" s="180"/>
      <c r="Y51" s="187"/>
      <c r="Z51" s="176"/>
      <c r="AA51" s="185" t="s">
        <v>601</v>
      </c>
      <c r="AB51" s="186"/>
      <c r="AC51" s="176" t="s">
        <v>359</v>
      </c>
      <c r="AD51" s="176"/>
    </row>
    <row r="52" spans="1:30">
      <c r="A52" s="50"/>
      <c r="B52" s="176"/>
      <c r="C52" s="180"/>
      <c r="D52" s="50"/>
      <c r="E52" s="176"/>
      <c r="F52" s="180"/>
      <c r="G52" s="118" t="s">
        <v>217</v>
      </c>
      <c r="H52" s="176" t="s">
        <v>159</v>
      </c>
      <c r="I52" s="180"/>
      <c r="J52" s="50"/>
      <c r="K52" s="176"/>
      <c r="L52" s="180"/>
      <c r="M52" s="50"/>
      <c r="N52" s="176"/>
      <c r="O52" s="180"/>
      <c r="P52" s="50"/>
      <c r="Q52" s="176"/>
      <c r="R52" s="180"/>
      <c r="S52" s="50"/>
      <c r="T52" s="176"/>
      <c r="U52" s="180"/>
      <c r="V52" s="50"/>
      <c r="W52" s="176"/>
      <c r="X52" s="180"/>
      <c r="Y52" s="187"/>
      <c r="Z52" s="176"/>
      <c r="AA52" s="185" t="s">
        <v>602</v>
      </c>
      <c r="AB52" s="186"/>
      <c r="AC52" s="176" t="s">
        <v>359</v>
      </c>
      <c r="AD52" s="176"/>
    </row>
    <row r="53" spans="1:30">
      <c r="A53" s="50"/>
      <c r="B53" s="176"/>
      <c r="C53" s="180"/>
      <c r="D53" s="50"/>
      <c r="E53" s="176"/>
      <c r="F53" s="180"/>
      <c r="G53" s="118" t="s">
        <v>218</v>
      </c>
      <c r="H53" s="176" t="s">
        <v>158</v>
      </c>
      <c r="I53" s="180"/>
      <c r="J53" s="50"/>
      <c r="K53" s="176"/>
      <c r="L53" s="180"/>
      <c r="M53" s="50"/>
      <c r="N53" s="176"/>
      <c r="O53" s="180"/>
      <c r="P53" s="50"/>
      <c r="Q53" s="176"/>
      <c r="R53" s="180"/>
      <c r="S53" s="50"/>
      <c r="T53" s="176"/>
      <c r="U53" s="180"/>
      <c r="V53" s="50"/>
      <c r="W53" s="176"/>
      <c r="X53" s="180"/>
      <c r="Y53" s="187"/>
      <c r="Z53" s="176"/>
      <c r="AA53" s="185" t="s">
        <v>603</v>
      </c>
      <c r="AB53" s="186"/>
      <c r="AC53" s="176" t="s">
        <v>359</v>
      </c>
      <c r="AD53" s="176"/>
    </row>
    <row r="54" spans="1:30">
      <c r="A54" s="50"/>
      <c r="B54" s="176"/>
      <c r="C54" s="180"/>
      <c r="D54" s="50"/>
      <c r="E54" s="176"/>
      <c r="F54" s="180"/>
      <c r="G54" s="118" t="s">
        <v>219</v>
      </c>
      <c r="H54" s="176" t="s">
        <v>105</v>
      </c>
      <c r="I54" s="180"/>
      <c r="J54" s="50"/>
      <c r="K54" s="176"/>
      <c r="L54" s="180"/>
      <c r="M54" s="50"/>
      <c r="N54" s="176"/>
      <c r="O54" s="180"/>
      <c r="P54" s="50"/>
      <c r="Q54" s="176"/>
      <c r="R54" s="180"/>
      <c r="S54" s="50"/>
      <c r="T54" s="176"/>
      <c r="U54" s="180"/>
      <c r="V54" s="50"/>
      <c r="W54" s="176"/>
      <c r="X54" s="180"/>
      <c r="Y54" s="187"/>
      <c r="Z54" s="176"/>
      <c r="AA54"/>
      <c r="AB54"/>
      <c r="AC54"/>
      <c r="AD54"/>
    </row>
    <row r="55" spans="1:30">
      <c r="A55" s="50"/>
      <c r="B55" s="176"/>
      <c r="C55" s="180"/>
      <c r="D55" s="50"/>
      <c r="E55" s="176"/>
      <c r="F55" s="180"/>
      <c r="G55" s="118" t="s">
        <v>223</v>
      </c>
      <c r="H55" s="176" t="s">
        <v>111</v>
      </c>
      <c r="I55" s="180"/>
      <c r="J55" s="50"/>
      <c r="K55" s="176"/>
      <c r="L55" s="180"/>
      <c r="M55" s="50"/>
      <c r="N55" s="176"/>
      <c r="O55" s="180"/>
      <c r="P55" s="50"/>
      <c r="Q55" s="176"/>
      <c r="R55" s="180"/>
      <c r="S55" s="50"/>
      <c r="T55" s="176"/>
      <c r="U55" s="180"/>
      <c r="V55" s="50"/>
      <c r="W55" s="176"/>
      <c r="X55" s="180"/>
      <c r="Y55" s="187"/>
      <c r="Z55" s="176"/>
      <c r="AA55"/>
      <c r="AB55"/>
      <c r="AC55"/>
      <c r="AD55"/>
    </row>
    <row r="56" spans="1:30">
      <c r="A56" s="50"/>
      <c r="B56" s="176"/>
      <c r="C56" s="180"/>
      <c r="D56" s="50"/>
      <c r="E56" s="176"/>
      <c r="F56" s="180"/>
      <c r="G56" s="109" t="s">
        <v>222</v>
      </c>
      <c r="H56" s="176" t="s">
        <v>101</v>
      </c>
      <c r="I56" s="180"/>
      <c r="J56" s="50"/>
      <c r="K56" s="176"/>
      <c r="L56" s="180"/>
      <c r="M56" s="50"/>
      <c r="N56" s="176"/>
      <c r="O56" s="180"/>
      <c r="P56" s="50"/>
      <c r="Q56" s="176"/>
      <c r="R56" s="180"/>
      <c r="S56" s="50"/>
      <c r="T56" s="176"/>
      <c r="U56" s="180"/>
      <c r="V56" s="50"/>
      <c r="W56" s="176"/>
      <c r="X56" s="180"/>
      <c r="Y56" s="187"/>
      <c r="Z56" s="176"/>
      <c r="AA56"/>
      <c r="AB56"/>
      <c r="AC56"/>
      <c r="AD56"/>
    </row>
    <row r="57" spans="1:30">
      <c r="A57" s="50"/>
      <c r="B57" s="176"/>
      <c r="C57" s="180"/>
      <c r="D57" s="50"/>
      <c r="E57" s="176"/>
      <c r="F57" s="180"/>
      <c r="G57" s="109" t="s">
        <v>224</v>
      </c>
      <c r="H57" s="176" t="s">
        <v>116</v>
      </c>
      <c r="I57" s="180"/>
      <c r="J57" s="50"/>
      <c r="K57" s="176"/>
      <c r="L57" s="180"/>
      <c r="M57" s="50"/>
      <c r="N57" s="176"/>
      <c r="O57" s="180"/>
      <c r="P57" s="50"/>
      <c r="Q57" s="176"/>
      <c r="R57" s="180"/>
      <c r="S57" s="50"/>
      <c r="T57" s="176"/>
      <c r="U57" s="180"/>
      <c r="V57" s="50"/>
      <c r="W57" s="176"/>
      <c r="X57" s="180"/>
      <c r="Y57" s="187"/>
      <c r="Z57" s="176"/>
      <c r="AA57"/>
      <c r="AB57"/>
      <c r="AC57"/>
      <c r="AD57"/>
    </row>
    <row r="58" spans="1:30">
      <c r="A58" s="50"/>
      <c r="B58" s="176"/>
      <c r="C58" s="180"/>
      <c r="D58" s="50"/>
      <c r="E58" s="176"/>
      <c r="F58" s="180"/>
      <c r="G58" s="109" t="s">
        <v>225</v>
      </c>
      <c r="H58" s="176" t="s">
        <v>94</v>
      </c>
      <c r="I58" s="180"/>
      <c r="J58" s="50"/>
      <c r="K58" s="176"/>
      <c r="L58" s="180"/>
      <c r="M58" s="50"/>
      <c r="N58" s="176"/>
      <c r="O58" s="180"/>
      <c r="P58" s="50"/>
      <c r="Q58" s="176"/>
      <c r="R58" s="180"/>
      <c r="S58" s="50"/>
      <c r="T58" s="176"/>
      <c r="U58" s="180"/>
      <c r="V58" s="50"/>
      <c r="W58" s="176"/>
      <c r="X58" s="180"/>
      <c r="Y58" s="187"/>
      <c r="Z58" s="176"/>
      <c r="AA58"/>
      <c r="AB58"/>
      <c r="AC58"/>
      <c r="AD58"/>
    </row>
    <row r="59" spans="1:30">
      <c r="A59" s="50"/>
      <c r="B59" s="176"/>
      <c r="C59" s="180"/>
      <c r="D59" s="50"/>
      <c r="E59" s="176"/>
      <c r="F59" s="180"/>
      <c r="G59" s="109" t="s">
        <v>226</v>
      </c>
      <c r="H59" s="176" t="s">
        <v>159</v>
      </c>
      <c r="I59" s="180"/>
      <c r="J59" s="50"/>
      <c r="K59" s="176"/>
      <c r="L59" s="180"/>
      <c r="M59" s="50"/>
      <c r="N59" s="176"/>
      <c r="O59" s="180"/>
      <c r="P59" s="50"/>
      <c r="Q59" s="176"/>
      <c r="R59" s="180"/>
      <c r="S59" s="50"/>
      <c r="T59" s="176"/>
      <c r="U59" s="180"/>
      <c r="V59" s="50"/>
      <c r="W59" s="176"/>
      <c r="X59" s="180"/>
      <c r="Y59" s="187"/>
      <c r="Z59" s="176"/>
      <c r="AA59"/>
      <c r="AB59"/>
      <c r="AC59"/>
      <c r="AD59"/>
    </row>
    <row r="60" spans="1:30" ht="15.75" thickBot="1">
      <c r="A60" s="52"/>
      <c r="B60" s="173"/>
      <c r="C60" s="181"/>
      <c r="D60" s="52"/>
      <c r="E60" s="173"/>
      <c r="F60" s="181"/>
      <c r="G60" s="126" t="s">
        <v>227</v>
      </c>
      <c r="H60" s="173" t="s">
        <v>105</v>
      </c>
      <c r="I60" s="181"/>
      <c r="J60" s="52"/>
      <c r="K60" s="173"/>
      <c r="L60" s="181"/>
      <c r="M60" s="52"/>
      <c r="N60" s="173"/>
      <c r="O60" s="181"/>
      <c r="P60" s="52"/>
      <c r="Q60" s="173"/>
      <c r="R60" s="181"/>
      <c r="S60" s="52"/>
      <c r="T60" s="173"/>
      <c r="U60" s="181"/>
      <c r="V60" s="52"/>
      <c r="W60" s="173"/>
      <c r="X60" s="181"/>
      <c r="Y60" s="187"/>
      <c r="Z60" s="176"/>
      <c r="AA60"/>
      <c r="AB60"/>
      <c r="AC60"/>
      <c r="AD60"/>
    </row>
    <row r="61" spans="1:30" s="55" customFormat="1">
      <c r="A61" s="54"/>
      <c r="AA61"/>
      <c r="AB61"/>
      <c r="AC61"/>
      <c r="AD61"/>
    </row>
    <row r="62" spans="1:30" s="55" customFormat="1">
      <c r="A62" s="54"/>
      <c r="AA62"/>
      <c r="AB62"/>
      <c r="AC62"/>
      <c r="AD62"/>
    </row>
    <row r="63" spans="1:30" s="55" customFormat="1">
      <c r="A63" s="54"/>
      <c r="AA63"/>
      <c r="AB63"/>
      <c r="AC63"/>
      <c r="AD63"/>
    </row>
    <row r="64" spans="1:30" s="55" customFormat="1">
      <c r="A64" s="54"/>
      <c r="AA64"/>
      <c r="AB64"/>
      <c r="AC64"/>
      <c r="AD64"/>
    </row>
    <row r="65" spans="1:30" s="55" customFormat="1">
      <c r="A65" s="54"/>
      <c r="AA65"/>
      <c r="AB65"/>
      <c r="AC65"/>
      <c r="AD65"/>
    </row>
    <row r="66" spans="1:30" s="55" customFormat="1">
      <c r="A66" s="54"/>
      <c r="AA66"/>
      <c r="AB66"/>
      <c r="AC66"/>
      <c r="AD66"/>
    </row>
    <row r="67" spans="1:30" s="55" customFormat="1">
      <c r="A67" s="54"/>
      <c r="AA67"/>
      <c r="AB67"/>
      <c r="AC67"/>
      <c r="AD67"/>
    </row>
    <row r="68" spans="1:30" s="55" customFormat="1">
      <c r="A68" s="54"/>
      <c r="AA68"/>
      <c r="AB68"/>
      <c r="AC68"/>
      <c r="AD68"/>
    </row>
    <row r="69" spans="1:30" s="55" customFormat="1">
      <c r="A69" s="54"/>
      <c r="AA69"/>
      <c r="AB69"/>
      <c r="AC69"/>
      <c r="AD69"/>
    </row>
    <row r="70" spans="1:30" s="55" customFormat="1">
      <c r="A70" s="54"/>
      <c r="AA70"/>
      <c r="AB70"/>
      <c r="AC70"/>
      <c r="AD70"/>
    </row>
    <row r="71" spans="1:30" s="55" customFormat="1">
      <c r="A71" s="54"/>
      <c r="AA71"/>
      <c r="AB71"/>
      <c r="AC71"/>
      <c r="AD71"/>
    </row>
    <row r="72" spans="1:30" s="55" customFormat="1">
      <c r="A72" s="54"/>
      <c r="AA72"/>
      <c r="AB72"/>
      <c r="AC72"/>
      <c r="AD72"/>
    </row>
    <row r="73" spans="1:30" s="55" customFormat="1">
      <c r="A73" s="54"/>
      <c r="AA73"/>
      <c r="AB73"/>
      <c r="AC73"/>
      <c r="AD73"/>
    </row>
    <row r="74" spans="1:30" s="55" customFormat="1">
      <c r="A74" s="54"/>
      <c r="AA74"/>
      <c r="AB74"/>
      <c r="AC74"/>
      <c r="AD74"/>
    </row>
    <row r="75" spans="1:30" s="55" customFormat="1">
      <c r="A75" s="54"/>
      <c r="AA75"/>
      <c r="AB75"/>
      <c r="AC75"/>
      <c r="AD75"/>
    </row>
    <row r="76" spans="1:30" s="55" customFormat="1">
      <c r="A76" s="54"/>
      <c r="AA76"/>
      <c r="AB76"/>
      <c r="AC76"/>
      <c r="AD76"/>
    </row>
    <row r="77" spans="1:30" s="55" customFormat="1">
      <c r="A77" s="54"/>
      <c r="AA77"/>
      <c r="AB77"/>
      <c r="AC77"/>
      <c r="AD77"/>
    </row>
    <row r="78" spans="1:30" s="55" customFormat="1">
      <c r="A78" s="54"/>
      <c r="AA78"/>
      <c r="AB78"/>
      <c r="AC78"/>
      <c r="AD78"/>
    </row>
    <row r="79" spans="1:30" s="55" customFormat="1">
      <c r="A79" s="54"/>
      <c r="AA79"/>
      <c r="AB79"/>
      <c r="AC79"/>
      <c r="AD79"/>
    </row>
    <row r="80" spans="1:30" s="55" customFormat="1">
      <c r="A80" s="54"/>
      <c r="AA80"/>
      <c r="AB80"/>
      <c r="AC80"/>
      <c r="AD80"/>
    </row>
    <row r="81" spans="1:30" s="55" customFormat="1">
      <c r="A81" s="54"/>
      <c r="AA81"/>
      <c r="AB81"/>
      <c r="AC81"/>
      <c r="AD81"/>
    </row>
    <row r="82" spans="1:30" s="55" customFormat="1">
      <c r="A82" s="54"/>
      <c r="AA82"/>
      <c r="AB82"/>
      <c r="AC82"/>
      <c r="AD82"/>
    </row>
    <row r="83" spans="1:30" s="55" customFormat="1">
      <c r="A83" s="54"/>
      <c r="AA83"/>
      <c r="AB83"/>
      <c r="AC83"/>
      <c r="AD83"/>
    </row>
    <row r="84" spans="1:30" s="55" customFormat="1">
      <c r="A84" s="54"/>
      <c r="AA84"/>
      <c r="AB84"/>
      <c r="AC84"/>
      <c r="AD84"/>
    </row>
    <row r="85" spans="1:30" s="55" customFormat="1">
      <c r="A85" s="54"/>
      <c r="AA85"/>
      <c r="AB85"/>
      <c r="AC85"/>
      <c r="AD85"/>
    </row>
    <row r="86" spans="1:30" s="55" customFormat="1">
      <c r="A86" s="54"/>
      <c r="AA86"/>
      <c r="AB86"/>
      <c r="AC86"/>
      <c r="AD86"/>
    </row>
    <row r="87" spans="1:30" s="55" customFormat="1">
      <c r="A87" s="54"/>
      <c r="AA87"/>
      <c r="AB87"/>
      <c r="AC87"/>
      <c r="AD87"/>
    </row>
    <row r="88" spans="1:30" s="55" customFormat="1">
      <c r="A88" s="54"/>
      <c r="AA88"/>
      <c r="AB88"/>
      <c r="AC88"/>
      <c r="AD88"/>
    </row>
    <row r="89" spans="1:30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/>
      <c r="AB89"/>
      <c r="AC89"/>
      <c r="AD89"/>
    </row>
    <row r="90" spans="1:30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/>
      <c r="AB90"/>
      <c r="AC90"/>
      <c r="AD90"/>
    </row>
    <row r="91" spans="1:30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/>
      <c r="AB91"/>
      <c r="AC91"/>
      <c r="AD91"/>
    </row>
    <row r="92" spans="1:30">
      <c r="AA92"/>
      <c r="AB92"/>
      <c r="AC92"/>
      <c r="AD92"/>
    </row>
    <row r="93" spans="1:30">
      <c r="AA93"/>
      <c r="AB93"/>
      <c r="AC93"/>
      <c r="AD93"/>
    </row>
    <row r="94" spans="1:30">
      <c r="AA94"/>
      <c r="AB94"/>
      <c r="AC94"/>
      <c r="AD94"/>
    </row>
    <row r="95" spans="1:30">
      <c r="AA95"/>
      <c r="AB95"/>
      <c r="AC95"/>
      <c r="AD95"/>
    </row>
    <row r="96" spans="1:30">
      <c r="AA96"/>
      <c r="AB96"/>
      <c r="AC96"/>
      <c r="AD96"/>
    </row>
    <row r="97" spans="27:30">
      <c r="AA97"/>
      <c r="AB97"/>
      <c r="AC97"/>
      <c r="AD97"/>
    </row>
    <row r="98" spans="27:30">
      <c r="AA98"/>
      <c r="AB98"/>
      <c r="AC98"/>
      <c r="AD98"/>
    </row>
    <row r="99" spans="27:30">
      <c r="AA99"/>
      <c r="AB99"/>
      <c r="AC99"/>
      <c r="AD99"/>
    </row>
    <row r="100" spans="27:30">
      <c r="AA100"/>
      <c r="AB100"/>
      <c r="AC100"/>
      <c r="AD100"/>
    </row>
    <row r="101" spans="27:30">
      <c r="AA101"/>
      <c r="AB101"/>
      <c r="AC101"/>
      <c r="AD101"/>
    </row>
    <row r="102" spans="27:30">
      <c r="AA102"/>
      <c r="AB102"/>
      <c r="AC102"/>
      <c r="AD102"/>
    </row>
    <row r="103" spans="27:30">
      <c r="AA103"/>
      <c r="AB103"/>
      <c r="AC103"/>
      <c r="AD103"/>
    </row>
    <row r="104" spans="27:30">
      <c r="AA104"/>
      <c r="AB104"/>
      <c r="AC104"/>
      <c r="AD104"/>
    </row>
    <row r="105" spans="27:30">
      <c r="AA105"/>
      <c r="AB105"/>
      <c r="AC105"/>
      <c r="AD105"/>
    </row>
    <row r="106" spans="27:30">
      <c r="AA106"/>
      <c r="AB106"/>
      <c r="AC106"/>
      <c r="AD106"/>
    </row>
    <row r="107" spans="27:30">
      <c r="AA107"/>
      <c r="AB107"/>
      <c r="AC107"/>
      <c r="AD107"/>
    </row>
    <row r="108" spans="27:30">
      <c r="AA108"/>
      <c r="AB108"/>
      <c r="AC108"/>
      <c r="AD108"/>
    </row>
    <row r="109" spans="27:30">
      <c r="AA109"/>
      <c r="AB109"/>
      <c r="AC109"/>
      <c r="AD109"/>
    </row>
    <row r="110" spans="27:30">
      <c r="AA110"/>
      <c r="AB110"/>
      <c r="AC110"/>
      <c r="AD110"/>
    </row>
    <row r="111" spans="27:30">
      <c r="AA111"/>
      <c r="AB111"/>
      <c r="AC111"/>
      <c r="AD111"/>
    </row>
    <row r="112" spans="27:30">
      <c r="AA112"/>
      <c r="AB112"/>
      <c r="AC112"/>
      <c r="AD112"/>
    </row>
    <row r="113" spans="27:30">
      <c r="AA113"/>
      <c r="AB113"/>
      <c r="AC113"/>
      <c r="AD113"/>
    </row>
    <row r="114" spans="27:30">
      <c r="AA114"/>
      <c r="AB114"/>
      <c r="AC114"/>
      <c r="AD114"/>
    </row>
    <row r="115" spans="27:30">
      <c r="AA115"/>
      <c r="AB115"/>
      <c r="AC115"/>
      <c r="AD115"/>
    </row>
    <row r="116" spans="27:30">
      <c r="AA116"/>
      <c r="AB116"/>
      <c r="AC116"/>
      <c r="AD116"/>
    </row>
    <row r="117" spans="27:30">
      <c r="AA117"/>
      <c r="AB117"/>
      <c r="AC117"/>
      <c r="AD117"/>
    </row>
    <row r="118" spans="27:30">
      <c r="AA118"/>
      <c r="AB118"/>
      <c r="AC118"/>
      <c r="AD118"/>
    </row>
    <row r="119" spans="27:30">
      <c r="AA119"/>
      <c r="AB119"/>
      <c r="AC119"/>
      <c r="AD119"/>
    </row>
    <row r="120" spans="27:30">
      <c r="AA120"/>
      <c r="AB120"/>
      <c r="AC120"/>
      <c r="AD120"/>
    </row>
    <row r="121" spans="27:30">
      <c r="AA121"/>
      <c r="AB121"/>
      <c r="AC121"/>
      <c r="AD121"/>
    </row>
    <row r="122" spans="27:30">
      <c r="AA122"/>
      <c r="AB122"/>
      <c r="AC122"/>
      <c r="AD122"/>
    </row>
    <row r="123" spans="27:30">
      <c r="AA123"/>
      <c r="AB123"/>
      <c r="AC123"/>
      <c r="AD123"/>
    </row>
    <row r="124" spans="27:30">
      <c r="AA124"/>
      <c r="AB124"/>
      <c r="AC124"/>
      <c r="AD124"/>
    </row>
    <row r="125" spans="27:30">
      <c r="AA125"/>
      <c r="AB125"/>
      <c r="AC125"/>
      <c r="AD125"/>
    </row>
    <row r="126" spans="27:30">
      <c r="AA126"/>
      <c r="AB126"/>
      <c r="AC126"/>
      <c r="AD126"/>
    </row>
    <row r="127" spans="27:30">
      <c r="AA127"/>
      <c r="AB127"/>
      <c r="AC127"/>
      <c r="AD127"/>
    </row>
    <row r="128" spans="27:30">
      <c r="AA128"/>
      <c r="AB128"/>
      <c r="AC128"/>
      <c r="AD128"/>
    </row>
    <row r="129" spans="27:30">
      <c r="AA129"/>
      <c r="AB129"/>
      <c r="AC129"/>
      <c r="AD129"/>
    </row>
    <row r="130" spans="27:30">
      <c r="AA130"/>
      <c r="AB130"/>
      <c r="AC130"/>
      <c r="AD130"/>
    </row>
    <row r="131" spans="27:30">
      <c r="AA131"/>
      <c r="AB131"/>
      <c r="AC131"/>
      <c r="AD131"/>
    </row>
    <row r="132" spans="27:30">
      <c r="AA132"/>
      <c r="AB132"/>
      <c r="AC132"/>
      <c r="AD132"/>
    </row>
    <row r="133" spans="27:30">
      <c r="AA133"/>
      <c r="AB133"/>
      <c r="AC133"/>
      <c r="AD133"/>
    </row>
    <row r="134" spans="27:30">
      <c r="AA134"/>
      <c r="AB134"/>
      <c r="AC134"/>
      <c r="AD134"/>
    </row>
    <row r="135" spans="27:30">
      <c r="AA135"/>
      <c r="AB135"/>
      <c r="AC135"/>
      <c r="AD135"/>
    </row>
    <row r="136" spans="27:30">
      <c r="AA136"/>
      <c r="AB136"/>
      <c r="AC136"/>
      <c r="AD136"/>
    </row>
    <row r="137" spans="27:30">
      <c r="AA137"/>
      <c r="AB137"/>
      <c r="AC137"/>
      <c r="AD137"/>
    </row>
    <row r="138" spans="27:30">
      <c r="AA138"/>
      <c r="AB138"/>
      <c r="AC138"/>
      <c r="AD138"/>
    </row>
    <row r="139" spans="27:30">
      <c r="AA139"/>
      <c r="AB139"/>
      <c r="AC139"/>
      <c r="AD139"/>
    </row>
    <row r="140" spans="27:30">
      <c r="AA140"/>
      <c r="AB140"/>
      <c r="AC140"/>
      <c r="AD140"/>
    </row>
    <row r="141" spans="27:30">
      <c r="AA141"/>
      <c r="AB141"/>
      <c r="AC141"/>
      <c r="AD141"/>
    </row>
    <row r="142" spans="27:30">
      <c r="AA142"/>
      <c r="AB142"/>
      <c r="AC142"/>
      <c r="AD142"/>
    </row>
    <row r="143" spans="27:30">
      <c r="AA143"/>
      <c r="AB143"/>
      <c r="AC143"/>
      <c r="AD143"/>
    </row>
    <row r="144" spans="27:30">
      <c r="AA144"/>
      <c r="AB144"/>
      <c r="AC144"/>
      <c r="AD144"/>
    </row>
    <row r="145" spans="27:30">
      <c r="AA145"/>
      <c r="AB145"/>
      <c r="AC145"/>
      <c r="AD145"/>
    </row>
    <row r="146" spans="27:30">
      <c r="AA146"/>
      <c r="AB146"/>
      <c r="AC146"/>
      <c r="AD146"/>
    </row>
    <row r="147" spans="27:30">
      <c r="AA147"/>
      <c r="AB147"/>
      <c r="AC147"/>
      <c r="AD147"/>
    </row>
    <row r="148" spans="27:30">
      <c r="AA148"/>
      <c r="AB148"/>
      <c r="AC148"/>
      <c r="AD148"/>
    </row>
    <row r="149" spans="27:30">
      <c r="AA149"/>
      <c r="AB149"/>
      <c r="AC149"/>
      <c r="AD149"/>
    </row>
    <row r="150" spans="27:30">
      <c r="AA150"/>
      <c r="AB150"/>
      <c r="AC150"/>
      <c r="AD150"/>
    </row>
    <row r="151" spans="27:30">
      <c r="AA151"/>
      <c r="AB151"/>
      <c r="AC151"/>
      <c r="AD151"/>
    </row>
    <row r="152" spans="27:30">
      <c r="AA152"/>
      <c r="AB152"/>
      <c r="AC152"/>
      <c r="AD152"/>
    </row>
    <row r="153" spans="27:30">
      <c r="AA153"/>
      <c r="AB153"/>
      <c r="AC153"/>
      <c r="AD153"/>
    </row>
    <row r="154" spans="27:30">
      <c r="AA154"/>
      <c r="AB154"/>
      <c r="AC154"/>
      <c r="AD154"/>
    </row>
    <row r="155" spans="27:30">
      <c r="AA155"/>
      <c r="AB155"/>
      <c r="AC155"/>
      <c r="AD155"/>
    </row>
    <row r="156" spans="27:30">
      <c r="AA156"/>
      <c r="AB156"/>
      <c r="AC156"/>
      <c r="AD156"/>
    </row>
    <row r="157" spans="27:30">
      <c r="AA157"/>
      <c r="AB157"/>
      <c r="AC157"/>
      <c r="AD157"/>
    </row>
    <row r="158" spans="27:30">
      <c r="AA158"/>
      <c r="AB158"/>
      <c r="AC158"/>
      <c r="AD158"/>
    </row>
    <row r="159" spans="27:30">
      <c r="AA159"/>
      <c r="AB159"/>
      <c r="AC159"/>
      <c r="AD159"/>
    </row>
    <row r="160" spans="27:30">
      <c r="AA160"/>
      <c r="AB160"/>
      <c r="AC160"/>
      <c r="AD160"/>
    </row>
    <row r="161" spans="27:30">
      <c r="AA161"/>
      <c r="AB161"/>
      <c r="AC161"/>
      <c r="AD161"/>
    </row>
    <row r="162" spans="27:30">
      <c r="AA162"/>
      <c r="AB162"/>
      <c r="AC162"/>
      <c r="AD162"/>
    </row>
    <row r="163" spans="27:30">
      <c r="AA163"/>
      <c r="AB163"/>
      <c r="AC163"/>
      <c r="AD163"/>
    </row>
    <row r="164" spans="27:30">
      <c r="AA164"/>
      <c r="AB164"/>
      <c r="AC164"/>
      <c r="AD164"/>
    </row>
    <row r="165" spans="27:30">
      <c r="AA165"/>
      <c r="AB165"/>
      <c r="AC165"/>
      <c r="AD165"/>
    </row>
    <row r="166" spans="27:30">
      <c r="AA166"/>
      <c r="AB166"/>
      <c r="AC166"/>
      <c r="AD166"/>
    </row>
    <row r="167" spans="27:30">
      <c r="AA167"/>
      <c r="AB167"/>
      <c r="AC167"/>
      <c r="AD167"/>
    </row>
    <row r="168" spans="27:30">
      <c r="AA168"/>
      <c r="AB168"/>
      <c r="AC168"/>
      <c r="AD168"/>
    </row>
    <row r="169" spans="27:30">
      <c r="AA169"/>
      <c r="AB169"/>
      <c r="AC169"/>
      <c r="AD169"/>
    </row>
    <row r="170" spans="27:30">
      <c r="AA170"/>
      <c r="AB170"/>
      <c r="AC170"/>
      <c r="AD170"/>
    </row>
    <row r="171" spans="27:30">
      <c r="AA171"/>
      <c r="AB171"/>
      <c r="AC171"/>
      <c r="AD171"/>
    </row>
    <row r="172" spans="27:30">
      <c r="AA172"/>
      <c r="AB172"/>
      <c r="AC172"/>
      <c r="AD172"/>
    </row>
    <row r="173" spans="27:30">
      <c r="AA173"/>
      <c r="AB173"/>
      <c r="AC173"/>
      <c r="AD173"/>
    </row>
    <row r="174" spans="27:30">
      <c r="AA174"/>
      <c r="AB174"/>
      <c r="AC174"/>
      <c r="AD174"/>
    </row>
    <row r="175" spans="27:30">
      <c r="AA175"/>
      <c r="AB175"/>
      <c r="AC175"/>
      <c r="AD175"/>
    </row>
    <row r="176" spans="27:30">
      <c r="AA176"/>
      <c r="AB176"/>
      <c r="AC176"/>
      <c r="AD176"/>
    </row>
    <row r="177" spans="27:30">
      <c r="AA177"/>
      <c r="AB177"/>
      <c r="AC177"/>
      <c r="AD177"/>
    </row>
    <row r="178" spans="27:30">
      <c r="AA178"/>
      <c r="AB178"/>
      <c r="AC178"/>
      <c r="AD178"/>
    </row>
    <row r="179" spans="27:30">
      <c r="AA179"/>
      <c r="AB179"/>
      <c r="AC179"/>
      <c r="AD179"/>
    </row>
    <row r="180" spans="27:30">
      <c r="AA180"/>
      <c r="AB180"/>
      <c r="AC180"/>
      <c r="AD180"/>
    </row>
    <row r="181" spans="27:30">
      <c r="AA181"/>
      <c r="AB181"/>
      <c r="AC181"/>
      <c r="AD181"/>
    </row>
    <row r="182" spans="27:30">
      <c r="AA182"/>
      <c r="AB182"/>
      <c r="AC182"/>
      <c r="AD182"/>
    </row>
    <row r="183" spans="27:30">
      <c r="AA183"/>
      <c r="AB183"/>
      <c r="AC183"/>
      <c r="AD183"/>
    </row>
    <row r="184" spans="27:30">
      <c r="AA184"/>
      <c r="AB184"/>
      <c r="AC184"/>
      <c r="AD184"/>
    </row>
    <row r="185" spans="27:30">
      <c r="AA185"/>
      <c r="AB185"/>
      <c r="AC185"/>
      <c r="AD185"/>
    </row>
    <row r="186" spans="27:30">
      <c r="AA186"/>
      <c r="AB186"/>
      <c r="AC186"/>
      <c r="AD186"/>
    </row>
    <row r="187" spans="27:30">
      <c r="AA187"/>
      <c r="AB187"/>
      <c r="AC187"/>
      <c r="AD187"/>
    </row>
    <row r="188" spans="27:30">
      <c r="AA188"/>
      <c r="AB188"/>
      <c r="AC188"/>
      <c r="AD188"/>
    </row>
    <row r="189" spans="27:30">
      <c r="AA189"/>
      <c r="AB189"/>
      <c r="AC189"/>
      <c r="AD189"/>
    </row>
    <row r="190" spans="27:30">
      <c r="AA190"/>
      <c r="AB190"/>
      <c r="AC190"/>
      <c r="AD190"/>
    </row>
    <row r="191" spans="27:30">
      <c r="AA191"/>
      <c r="AB191"/>
      <c r="AC191"/>
      <c r="AD191"/>
    </row>
    <row r="192" spans="27:30">
      <c r="AA192"/>
      <c r="AB192"/>
      <c r="AC192"/>
      <c r="AD192"/>
    </row>
    <row r="193" spans="27:30">
      <c r="AA193"/>
      <c r="AB193"/>
      <c r="AC193"/>
      <c r="AD193"/>
    </row>
    <row r="194" spans="27:30">
      <c r="AA194"/>
      <c r="AB194"/>
      <c r="AC194"/>
      <c r="AD194"/>
    </row>
  </sheetData>
  <mergeCells count="644">
    <mergeCell ref="B58:C58"/>
    <mergeCell ref="E58:F58"/>
    <mergeCell ref="H58:I58"/>
    <mergeCell ref="K58:L58"/>
    <mergeCell ref="N58:O58"/>
    <mergeCell ref="Q58:R58"/>
    <mergeCell ref="Q57:R57"/>
    <mergeCell ref="T57:U57"/>
    <mergeCell ref="W60:X60"/>
    <mergeCell ref="B57:C57"/>
    <mergeCell ref="E57:F57"/>
    <mergeCell ref="H57:I57"/>
    <mergeCell ref="K57:L57"/>
    <mergeCell ref="N57:O57"/>
    <mergeCell ref="Y60:Z60"/>
    <mergeCell ref="B60:C60"/>
    <mergeCell ref="E60:F60"/>
    <mergeCell ref="H60:I60"/>
    <mergeCell ref="K60:L60"/>
    <mergeCell ref="N60:O60"/>
    <mergeCell ref="Q60:R60"/>
    <mergeCell ref="A1:C1"/>
    <mergeCell ref="D1:F1"/>
    <mergeCell ref="G1:I1"/>
    <mergeCell ref="J1:L1"/>
    <mergeCell ref="M1:O1"/>
    <mergeCell ref="P1:R1"/>
    <mergeCell ref="E18:F18"/>
    <mergeCell ref="E17:F17"/>
    <mergeCell ref="T60:U60"/>
    <mergeCell ref="Q59:R59"/>
    <mergeCell ref="T59:U59"/>
    <mergeCell ref="B59:C59"/>
    <mergeCell ref="E59:F59"/>
    <mergeCell ref="H59:I59"/>
    <mergeCell ref="K59:L59"/>
    <mergeCell ref="N59:O59"/>
    <mergeCell ref="W57:X57"/>
    <mergeCell ref="Y57:Z57"/>
    <mergeCell ref="T56:U56"/>
    <mergeCell ref="W56:X56"/>
    <mergeCell ref="Y56:Z56"/>
    <mergeCell ref="W59:X59"/>
    <mergeCell ref="Y59:Z59"/>
    <mergeCell ref="T58:U58"/>
    <mergeCell ref="W58:X58"/>
    <mergeCell ref="Y58:Z58"/>
    <mergeCell ref="B56:C56"/>
    <mergeCell ref="E56:F56"/>
    <mergeCell ref="H56:I56"/>
    <mergeCell ref="K56:L56"/>
    <mergeCell ref="N56:O56"/>
    <mergeCell ref="Q56:R56"/>
    <mergeCell ref="Q55:R55"/>
    <mergeCell ref="T55:U55"/>
    <mergeCell ref="W55:X55"/>
    <mergeCell ref="B55:C55"/>
    <mergeCell ref="E55:F55"/>
    <mergeCell ref="H55:I55"/>
    <mergeCell ref="K55:L55"/>
    <mergeCell ref="N55:O55"/>
    <mergeCell ref="Y55:Z55"/>
    <mergeCell ref="T54:U54"/>
    <mergeCell ref="W54:X54"/>
    <mergeCell ref="Y54:Z54"/>
    <mergeCell ref="Q54:R54"/>
    <mergeCell ref="T53:U53"/>
    <mergeCell ref="W53:X53"/>
    <mergeCell ref="Y53:Z53"/>
    <mergeCell ref="T52:U52"/>
    <mergeCell ref="W52:X52"/>
    <mergeCell ref="Y52:Z52"/>
    <mergeCell ref="Q52:R52"/>
    <mergeCell ref="B54:C54"/>
    <mergeCell ref="E54:F54"/>
    <mergeCell ref="H54:I54"/>
    <mergeCell ref="K54:L54"/>
    <mergeCell ref="N54:O54"/>
    <mergeCell ref="Q50:R50"/>
    <mergeCell ref="B53:C53"/>
    <mergeCell ref="E53:F53"/>
    <mergeCell ref="H53:I53"/>
    <mergeCell ref="K53:L53"/>
    <mergeCell ref="N53:O53"/>
    <mergeCell ref="B52:C52"/>
    <mergeCell ref="E52:F52"/>
    <mergeCell ref="H52:I52"/>
    <mergeCell ref="K52:L52"/>
    <mergeCell ref="N52:O52"/>
    <mergeCell ref="Q53:R53"/>
    <mergeCell ref="T49:U49"/>
    <mergeCell ref="W49:X49"/>
    <mergeCell ref="Y49:Z49"/>
    <mergeCell ref="T48:U48"/>
    <mergeCell ref="W48:X48"/>
    <mergeCell ref="Y48:Z48"/>
    <mergeCell ref="Q48:R48"/>
    <mergeCell ref="B51:C51"/>
    <mergeCell ref="E51:F51"/>
    <mergeCell ref="H51:I51"/>
    <mergeCell ref="K51:L51"/>
    <mergeCell ref="N51:O51"/>
    <mergeCell ref="B50:C50"/>
    <mergeCell ref="E50:F50"/>
    <mergeCell ref="H50:I50"/>
    <mergeCell ref="K50:L50"/>
    <mergeCell ref="N50:O50"/>
    <mergeCell ref="Q51:R51"/>
    <mergeCell ref="T51:U51"/>
    <mergeCell ref="W51:X51"/>
    <mergeCell ref="Y51:Z51"/>
    <mergeCell ref="T50:U50"/>
    <mergeCell ref="W50:X50"/>
    <mergeCell ref="Y50:Z50"/>
    <mergeCell ref="Q46:R46"/>
    <mergeCell ref="B49:C49"/>
    <mergeCell ref="E49:F49"/>
    <mergeCell ref="H49:I49"/>
    <mergeCell ref="K49:L49"/>
    <mergeCell ref="N49:O49"/>
    <mergeCell ref="B48:C48"/>
    <mergeCell ref="E48:F48"/>
    <mergeCell ref="H48:I48"/>
    <mergeCell ref="K48:L48"/>
    <mergeCell ref="N48:O48"/>
    <mergeCell ref="Q49:R49"/>
    <mergeCell ref="T45:U45"/>
    <mergeCell ref="W45:X45"/>
    <mergeCell ref="Y45:Z45"/>
    <mergeCell ref="T44:U44"/>
    <mergeCell ref="W44:X44"/>
    <mergeCell ref="Y44:Z44"/>
    <mergeCell ref="Q44:R44"/>
    <mergeCell ref="B47:C47"/>
    <mergeCell ref="E47:F47"/>
    <mergeCell ref="H47:I47"/>
    <mergeCell ref="K47:L47"/>
    <mergeCell ref="N47:O47"/>
    <mergeCell ref="B46:C46"/>
    <mergeCell ref="E46:F46"/>
    <mergeCell ref="H46:I46"/>
    <mergeCell ref="K46:L46"/>
    <mergeCell ref="N46:O46"/>
    <mergeCell ref="Q47:R47"/>
    <mergeCell ref="T47:U47"/>
    <mergeCell ref="W47:X47"/>
    <mergeCell ref="Y47:Z47"/>
    <mergeCell ref="T46:U46"/>
    <mergeCell ref="W46:X46"/>
    <mergeCell ref="Y46:Z46"/>
    <mergeCell ref="Q42:R42"/>
    <mergeCell ref="B45:C45"/>
    <mergeCell ref="E45:F45"/>
    <mergeCell ref="H45:I45"/>
    <mergeCell ref="K45:L45"/>
    <mergeCell ref="N45:O45"/>
    <mergeCell ref="B44:C44"/>
    <mergeCell ref="E44:F44"/>
    <mergeCell ref="H44:I44"/>
    <mergeCell ref="K44:L44"/>
    <mergeCell ref="N44:O44"/>
    <mergeCell ref="Q45:R45"/>
    <mergeCell ref="T41:U41"/>
    <mergeCell ref="W41:X41"/>
    <mergeCell ref="Y41:Z41"/>
    <mergeCell ref="T40:U40"/>
    <mergeCell ref="W40:X40"/>
    <mergeCell ref="Y40:Z40"/>
    <mergeCell ref="Q40:R40"/>
    <mergeCell ref="B43:C43"/>
    <mergeCell ref="E43:F43"/>
    <mergeCell ref="H43:I43"/>
    <mergeCell ref="K43:L43"/>
    <mergeCell ref="N43:O43"/>
    <mergeCell ref="B42:C42"/>
    <mergeCell ref="E42:F42"/>
    <mergeCell ref="H42:I42"/>
    <mergeCell ref="K42:L42"/>
    <mergeCell ref="N42:O42"/>
    <mergeCell ref="Q43:R43"/>
    <mergeCell ref="T43:U43"/>
    <mergeCell ref="W43:X43"/>
    <mergeCell ref="Y43:Z43"/>
    <mergeCell ref="T42:U42"/>
    <mergeCell ref="W42:X42"/>
    <mergeCell ref="Y42:Z42"/>
    <mergeCell ref="Q38:R38"/>
    <mergeCell ref="B41:C41"/>
    <mergeCell ref="E41:F41"/>
    <mergeCell ref="H41:I41"/>
    <mergeCell ref="K41:L41"/>
    <mergeCell ref="N41:O41"/>
    <mergeCell ref="B40:C40"/>
    <mergeCell ref="E40:F40"/>
    <mergeCell ref="H40:I40"/>
    <mergeCell ref="K40:L40"/>
    <mergeCell ref="N40:O40"/>
    <mergeCell ref="Q41:R41"/>
    <mergeCell ref="T37:U37"/>
    <mergeCell ref="W37:X37"/>
    <mergeCell ref="Y37:Z37"/>
    <mergeCell ref="T36:U36"/>
    <mergeCell ref="W36:X36"/>
    <mergeCell ref="Y36:Z36"/>
    <mergeCell ref="Q36:R36"/>
    <mergeCell ref="B39:C39"/>
    <mergeCell ref="E39:F39"/>
    <mergeCell ref="H39:I39"/>
    <mergeCell ref="K39:L39"/>
    <mergeCell ref="N39:O39"/>
    <mergeCell ref="B38:C38"/>
    <mergeCell ref="E38:F38"/>
    <mergeCell ref="H38:I38"/>
    <mergeCell ref="K38:L38"/>
    <mergeCell ref="N38:O38"/>
    <mergeCell ref="Q39:R39"/>
    <mergeCell ref="T39:U39"/>
    <mergeCell ref="W39:X39"/>
    <mergeCell ref="Y39:Z39"/>
    <mergeCell ref="T38:U38"/>
    <mergeCell ref="W38:X38"/>
    <mergeCell ref="Y38:Z38"/>
    <mergeCell ref="Q34:R34"/>
    <mergeCell ref="B37:C37"/>
    <mergeCell ref="E37:F37"/>
    <mergeCell ref="H37:I37"/>
    <mergeCell ref="K37:L37"/>
    <mergeCell ref="N37:O37"/>
    <mergeCell ref="B36:C36"/>
    <mergeCell ref="E36:F36"/>
    <mergeCell ref="H36:I36"/>
    <mergeCell ref="K36:L36"/>
    <mergeCell ref="N36:O36"/>
    <mergeCell ref="Q37:R37"/>
    <mergeCell ref="T33:U33"/>
    <mergeCell ref="W33:X33"/>
    <mergeCell ref="Y33:Z33"/>
    <mergeCell ref="T32:U32"/>
    <mergeCell ref="W32:X32"/>
    <mergeCell ref="Y32:Z32"/>
    <mergeCell ref="Q32:R32"/>
    <mergeCell ref="B35:C35"/>
    <mergeCell ref="E35:F35"/>
    <mergeCell ref="H35:I35"/>
    <mergeCell ref="K35:L35"/>
    <mergeCell ref="N35:O35"/>
    <mergeCell ref="B34:C34"/>
    <mergeCell ref="E34:F34"/>
    <mergeCell ref="H34:I34"/>
    <mergeCell ref="K34:L34"/>
    <mergeCell ref="N34:O34"/>
    <mergeCell ref="Q35:R35"/>
    <mergeCell ref="T35:U35"/>
    <mergeCell ref="W35:X35"/>
    <mergeCell ref="Y35:Z35"/>
    <mergeCell ref="T34:U34"/>
    <mergeCell ref="W34:X34"/>
    <mergeCell ref="Y34:Z34"/>
    <mergeCell ref="Q30:R30"/>
    <mergeCell ref="B33:C33"/>
    <mergeCell ref="E33:F33"/>
    <mergeCell ref="H33:I33"/>
    <mergeCell ref="K33:L33"/>
    <mergeCell ref="N33:O33"/>
    <mergeCell ref="B32:C32"/>
    <mergeCell ref="E32:F32"/>
    <mergeCell ref="H32:I32"/>
    <mergeCell ref="K32:L32"/>
    <mergeCell ref="N32:O32"/>
    <mergeCell ref="Q33:R33"/>
    <mergeCell ref="T29:U29"/>
    <mergeCell ref="W29:X29"/>
    <mergeCell ref="Y29:Z29"/>
    <mergeCell ref="T28:U28"/>
    <mergeCell ref="W28:X28"/>
    <mergeCell ref="Y28:Z28"/>
    <mergeCell ref="Q28:R28"/>
    <mergeCell ref="B31:C31"/>
    <mergeCell ref="E31:F31"/>
    <mergeCell ref="H31:I31"/>
    <mergeCell ref="K31:L31"/>
    <mergeCell ref="N31:O31"/>
    <mergeCell ref="B30:C30"/>
    <mergeCell ref="E30:F30"/>
    <mergeCell ref="H30:I30"/>
    <mergeCell ref="K30:L30"/>
    <mergeCell ref="N30:O30"/>
    <mergeCell ref="Q31:R31"/>
    <mergeCell ref="T31:U31"/>
    <mergeCell ref="W31:X31"/>
    <mergeCell ref="Y31:Z31"/>
    <mergeCell ref="T30:U30"/>
    <mergeCell ref="W30:X30"/>
    <mergeCell ref="Y30:Z30"/>
    <mergeCell ref="Q26:R26"/>
    <mergeCell ref="B29:C29"/>
    <mergeCell ref="E29:F29"/>
    <mergeCell ref="H29:I29"/>
    <mergeCell ref="K29:L29"/>
    <mergeCell ref="N29:O29"/>
    <mergeCell ref="B28:C28"/>
    <mergeCell ref="E28:F28"/>
    <mergeCell ref="H28:I28"/>
    <mergeCell ref="K28:L28"/>
    <mergeCell ref="N28:O28"/>
    <mergeCell ref="Q29:R29"/>
    <mergeCell ref="T25:U25"/>
    <mergeCell ref="W25:X25"/>
    <mergeCell ref="Y25:Z25"/>
    <mergeCell ref="T24:U24"/>
    <mergeCell ref="W24:X24"/>
    <mergeCell ref="Y24:Z24"/>
    <mergeCell ref="Q24:R24"/>
    <mergeCell ref="B27:C27"/>
    <mergeCell ref="E27:F27"/>
    <mergeCell ref="H27:I27"/>
    <mergeCell ref="K27:L27"/>
    <mergeCell ref="N27:O27"/>
    <mergeCell ref="B26:C26"/>
    <mergeCell ref="E26:F26"/>
    <mergeCell ref="H26:I26"/>
    <mergeCell ref="K26:L26"/>
    <mergeCell ref="N26:O26"/>
    <mergeCell ref="Q27:R27"/>
    <mergeCell ref="T27:U27"/>
    <mergeCell ref="W27:X27"/>
    <mergeCell ref="Y27:Z27"/>
    <mergeCell ref="T26:U26"/>
    <mergeCell ref="W26:X26"/>
    <mergeCell ref="Y26:Z26"/>
    <mergeCell ref="Q22:R22"/>
    <mergeCell ref="B25:C25"/>
    <mergeCell ref="E25:F25"/>
    <mergeCell ref="H25:I25"/>
    <mergeCell ref="K25:L25"/>
    <mergeCell ref="N25:O25"/>
    <mergeCell ref="B24:C24"/>
    <mergeCell ref="E24:F24"/>
    <mergeCell ref="H24:I24"/>
    <mergeCell ref="K24:L24"/>
    <mergeCell ref="N24:O24"/>
    <mergeCell ref="Q25:R25"/>
    <mergeCell ref="Q21:R21"/>
    <mergeCell ref="T21:U21"/>
    <mergeCell ref="W21:X21"/>
    <mergeCell ref="Y21:Z21"/>
    <mergeCell ref="T20:U20"/>
    <mergeCell ref="W20:X20"/>
    <mergeCell ref="Y20:Z20"/>
    <mergeCell ref="Q20:R20"/>
    <mergeCell ref="B23:C23"/>
    <mergeCell ref="E23:F23"/>
    <mergeCell ref="H23:I23"/>
    <mergeCell ref="K23:L23"/>
    <mergeCell ref="N23:O23"/>
    <mergeCell ref="B22:C22"/>
    <mergeCell ref="E22:F22"/>
    <mergeCell ref="H22:I22"/>
    <mergeCell ref="K22:L22"/>
    <mergeCell ref="N22:O22"/>
    <mergeCell ref="Q23:R23"/>
    <mergeCell ref="T23:U23"/>
    <mergeCell ref="W23:X23"/>
    <mergeCell ref="Y23:Z23"/>
    <mergeCell ref="T22:U22"/>
    <mergeCell ref="W22:X22"/>
    <mergeCell ref="B21:C21"/>
    <mergeCell ref="E21:F21"/>
    <mergeCell ref="H21:I21"/>
    <mergeCell ref="K21:L21"/>
    <mergeCell ref="N21:O21"/>
    <mergeCell ref="B20:C20"/>
    <mergeCell ref="H20:I20"/>
    <mergeCell ref="K20:L20"/>
    <mergeCell ref="N20:O20"/>
    <mergeCell ref="E20:F20"/>
    <mergeCell ref="N18:O18"/>
    <mergeCell ref="Q19:R19"/>
    <mergeCell ref="T19:U19"/>
    <mergeCell ref="W19:X19"/>
    <mergeCell ref="Y19:Z19"/>
    <mergeCell ref="T18:U18"/>
    <mergeCell ref="W18:X18"/>
    <mergeCell ref="Y18:Z18"/>
    <mergeCell ref="Q18:R18"/>
    <mergeCell ref="Q17:R17"/>
    <mergeCell ref="T17:U17"/>
    <mergeCell ref="W17:X17"/>
    <mergeCell ref="Y17:Z17"/>
    <mergeCell ref="T16:U16"/>
    <mergeCell ref="W16:X16"/>
    <mergeCell ref="Y16:Z16"/>
    <mergeCell ref="Q16:R16"/>
    <mergeCell ref="B19:C19"/>
    <mergeCell ref="H19:I19"/>
    <mergeCell ref="K19:L19"/>
    <mergeCell ref="N19:O19"/>
    <mergeCell ref="B18:C18"/>
    <mergeCell ref="E19:F19"/>
    <mergeCell ref="H17:I17"/>
    <mergeCell ref="K17:L17"/>
    <mergeCell ref="N17:O17"/>
    <mergeCell ref="B17:C17"/>
    <mergeCell ref="E16:F16"/>
    <mergeCell ref="H16:I16"/>
    <mergeCell ref="K16:L16"/>
    <mergeCell ref="N16:O16"/>
    <mergeCell ref="H18:I18"/>
    <mergeCell ref="K18:L18"/>
    <mergeCell ref="W13:X13"/>
    <mergeCell ref="Y13:Z13"/>
    <mergeCell ref="B14:C14"/>
    <mergeCell ref="E14:F14"/>
    <mergeCell ref="H14:I14"/>
    <mergeCell ref="K14:L14"/>
    <mergeCell ref="N14:O14"/>
    <mergeCell ref="Q14:R14"/>
    <mergeCell ref="Q15:R15"/>
    <mergeCell ref="T15:U15"/>
    <mergeCell ref="W15:X15"/>
    <mergeCell ref="Y15:Z15"/>
    <mergeCell ref="T14:U14"/>
    <mergeCell ref="W14:X14"/>
    <mergeCell ref="Y14:Z14"/>
    <mergeCell ref="B13:C13"/>
    <mergeCell ref="E13:F13"/>
    <mergeCell ref="H13:I13"/>
    <mergeCell ref="K13:L13"/>
    <mergeCell ref="N13:O13"/>
    <mergeCell ref="Q13:R13"/>
    <mergeCell ref="T13:U13"/>
    <mergeCell ref="B15:C15"/>
    <mergeCell ref="E15:F15"/>
    <mergeCell ref="H15:I15"/>
    <mergeCell ref="K15:L15"/>
    <mergeCell ref="N15:O15"/>
    <mergeCell ref="B12:C12"/>
    <mergeCell ref="E12:F12"/>
    <mergeCell ref="H12:I12"/>
    <mergeCell ref="K12:L12"/>
    <mergeCell ref="N12:O12"/>
    <mergeCell ref="Q12:R12"/>
    <mergeCell ref="T10:U10"/>
    <mergeCell ref="W10:X10"/>
    <mergeCell ref="Y10:Z10"/>
    <mergeCell ref="AA10:AB10"/>
    <mergeCell ref="T12:U12"/>
    <mergeCell ref="W12:X12"/>
    <mergeCell ref="Y12:Z12"/>
    <mergeCell ref="B10:C10"/>
    <mergeCell ref="E10:F10"/>
    <mergeCell ref="H10:I10"/>
    <mergeCell ref="K10:L10"/>
    <mergeCell ref="N10:O10"/>
    <mergeCell ref="Q10:R10"/>
    <mergeCell ref="B11:C11"/>
    <mergeCell ref="E11:F11"/>
    <mergeCell ref="H11:I11"/>
    <mergeCell ref="K11:L11"/>
    <mergeCell ref="N11:O11"/>
    <mergeCell ref="Q11:R11"/>
    <mergeCell ref="T11:U11"/>
    <mergeCell ref="W11:X11"/>
    <mergeCell ref="Y11:Z11"/>
    <mergeCell ref="B8:C8"/>
    <mergeCell ref="E8:F8"/>
    <mergeCell ref="H8:I8"/>
    <mergeCell ref="K8:L8"/>
    <mergeCell ref="N8:O8"/>
    <mergeCell ref="Q8:R8"/>
    <mergeCell ref="AC8:AD8"/>
    <mergeCell ref="B9:C9"/>
    <mergeCell ref="E9:F9"/>
    <mergeCell ref="H9:I9"/>
    <mergeCell ref="K9:L9"/>
    <mergeCell ref="N9:O9"/>
    <mergeCell ref="Q9:R9"/>
    <mergeCell ref="T9:U9"/>
    <mergeCell ref="W9:X9"/>
    <mergeCell ref="Y9:Z9"/>
    <mergeCell ref="T8:U8"/>
    <mergeCell ref="W8:X8"/>
    <mergeCell ref="Y8:Z8"/>
    <mergeCell ref="AA8:AB8"/>
    <mergeCell ref="B6:C6"/>
    <mergeCell ref="E6:F6"/>
    <mergeCell ref="H6:I6"/>
    <mergeCell ref="K6:L6"/>
    <mergeCell ref="N6:O6"/>
    <mergeCell ref="Q6:R6"/>
    <mergeCell ref="AC6:AD6"/>
    <mergeCell ref="B7:C7"/>
    <mergeCell ref="E7:F7"/>
    <mergeCell ref="H7:I7"/>
    <mergeCell ref="K7:L7"/>
    <mergeCell ref="N7:O7"/>
    <mergeCell ref="Q7:R7"/>
    <mergeCell ref="T7:U7"/>
    <mergeCell ref="W7:X7"/>
    <mergeCell ref="Y7:Z7"/>
    <mergeCell ref="T6:U6"/>
    <mergeCell ref="W6:X6"/>
    <mergeCell ref="Y6:Z6"/>
    <mergeCell ref="AA6:AB6"/>
    <mergeCell ref="E4:F4"/>
    <mergeCell ref="H4:I4"/>
    <mergeCell ref="K4:L4"/>
    <mergeCell ref="N4:O4"/>
    <mergeCell ref="Q4:R4"/>
    <mergeCell ref="AC4:AD4"/>
    <mergeCell ref="B5:C5"/>
    <mergeCell ref="E5:F5"/>
    <mergeCell ref="H5:I5"/>
    <mergeCell ref="K5:L5"/>
    <mergeCell ref="N5:O5"/>
    <mergeCell ref="Q5:R5"/>
    <mergeCell ref="T5:U5"/>
    <mergeCell ref="W5:X5"/>
    <mergeCell ref="Y5:Z5"/>
    <mergeCell ref="T4:U4"/>
    <mergeCell ref="W4:X4"/>
    <mergeCell ref="Y4:Z4"/>
    <mergeCell ref="AA4:AB4"/>
    <mergeCell ref="S1:U1"/>
    <mergeCell ref="V1:X1"/>
    <mergeCell ref="B16:C16"/>
    <mergeCell ref="AC2:AD2"/>
    <mergeCell ref="B3:C3"/>
    <mergeCell ref="E3:F3"/>
    <mergeCell ref="H3:I3"/>
    <mergeCell ref="K3:L3"/>
    <mergeCell ref="N3:O3"/>
    <mergeCell ref="Q3:R3"/>
    <mergeCell ref="T3:U3"/>
    <mergeCell ref="W3:X3"/>
    <mergeCell ref="Y3:Z3"/>
    <mergeCell ref="T2:U2"/>
    <mergeCell ref="W2:X2"/>
    <mergeCell ref="Y2:Z2"/>
    <mergeCell ref="AA2:AB2"/>
    <mergeCell ref="B2:C2"/>
    <mergeCell ref="E2:F2"/>
    <mergeCell ref="H2:I2"/>
    <mergeCell ref="K2:L2"/>
    <mergeCell ref="N2:O2"/>
    <mergeCell ref="Q2:R2"/>
    <mergeCell ref="B4:C4"/>
    <mergeCell ref="AA22:AB22"/>
    <mergeCell ref="AA23:AB23"/>
    <mergeCell ref="AA24:AB24"/>
    <mergeCell ref="AA25:AB25"/>
    <mergeCell ref="AA26:AB26"/>
    <mergeCell ref="AA27:AB27"/>
    <mergeCell ref="AA28:AB28"/>
    <mergeCell ref="AA29:AB29"/>
    <mergeCell ref="Y1:Z1"/>
    <mergeCell ref="Y22:Z22"/>
    <mergeCell ref="AA3:AB3"/>
    <mergeCell ref="AA5:AB5"/>
    <mergeCell ref="AA7:AB7"/>
    <mergeCell ref="AA9:AB9"/>
    <mergeCell ref="AA11:AB11"/>
    <mergeCell ref="AA12:AB12"/>
    <mergeCell ref="AA13:AB13"/>
    <mergeCell ref="AA14:AB14"/>
    <mergeCell ref="AA15:AB15"/>
    <mergeCell ref="AA49:AB49"/>
    <mergeCell ref="AA50:AB50"/>
    <mergeCell ref="AA51:AB51"/>
    <mergeCell ref="AA52:AB52"/>
    <mergeCell ref="AA53:AB53"/>
    <mergeCell ref="AA39:AB39"/>
    <mergeCell ref="AA40:AB40"/>
    <mergeCell ref="AA41:AB41"/>
    <mergeCell ref="AA42:AB42"/>
    <mergeCell ref="AA43:AB43"/>
    <mergeCell ref="AA44:AB44"/>
    <mergeCell ref="AA45:AB45"/>
    <mergeCell ref="AA46:AB46"/>
    <mergeCell ref="AA47:AB47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A48:AB48"/>
    <mergeCell ref="AA30:AB30"/>
    <mergeCell ref="AA31:AB31"/>
    <mergeCell ref="AA32:AB32"/>
    <mergeCell ref="AA33:AB33"/>
    <mergeCell ref="AA34:AB34"/>
    <mergeCell ref="AA35:AB35"/>
    <mergeCell ref="AA36:AB36"/>
    <mergeCell ref="AA37:AB37"/>
    <mergeCell ref="AA38:AB38"/>
    <mergeCell ref="AA16:AB16"/>
    <mergeCell ref="AA17:AB17"/>
    <mergeCell ref="AA18:AB18"/>
    <mergeCell ref="AA19:AB19"/>
    <mergeCell ref="AA20:AB20"/>
    <mergeCell ref="AA21:AB21"/>
    <mergeCell ref="AC3:AD3"/>
    <mergeCell ref="AC5:AD5"/>
    <mergeCell ref="AC7:AD7"/>
    <mergeCell ref="AC9:AD9"/>
    <mergeCell ref="AC11:AD11"/>
    <mergeCell ref="AC12:AD12"/>
    <mergeCell ref="AC13:AD13"/>
    <mergeCell ref="AC14:AD14"/>
    <mergeCell ref="AC15:AD15"/>
    <mergeCell ref="AC10:AD10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  <mergeCell ref="AC38:AD38"/>
    <mergeCell ref="AC39:AD39"/>
    <mergeCell ref="AC40:AD40"/>
    <mergeCell ref="AC41:AD41"/>
    <mergeCell ref="AC51:AD51"/>
    <mergeCell ref="AC52:AD52"/>
    <mergeCell ref="AC53:AD53"/>
    <mergeCell ref="AC42:AD42"/>
    <mergeCell ref="AC43:AD43"/>
    <mergeCell ref="AC44:AD44"/>
    <mergeCell ref="AC45:AD45"/>
    <mergeCell ref="AC46:AD46"/>
    <mergeCell ref="AC47:AD47"/>
    <mergeCell ref="AC48:AD48"/>
    <mergeCell ref="AC49:AD49"/>
    <mergeCell ref="AC50:AD50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60"/>
  <sheetViews>
    <sheetView workbookViewId="0">
      <selection activeCell="H12" sqref="H12:I12"/>
    </sheetView>
  </sheetViews>
  <sheetFormatPr defaultRowHeight="15"/>
  <sheetData>
    <row r="1" spans="2:13" ht="15.75" thickBot="1"/>
    <row r="2" spans="2:13" ht="15.75" thickBot="1">
      <c r="B2" s="202" t="s">
        <v>245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</row>
    <row r="3" spans="2:13" ht="15.75" thickBot="1">
      <c r="B3" s="205"/>
      <c r="C3" s="206"/>
      <c r="D3" s="69">
        <v>0.33333333333333331</v>
      </c>
      <c r="E3" s="70">
        <v>0.375</v>
      </c>
      <c r="F3" s="69">
        <v>0.41666666666666702</v>
      </c>
      <c r="G3" s="70">
        <v>0.45833333333333298</v>
      </c>
      <c r="H3" s="69">
        <v>0.5</v>
      </c>
      <c r="I3" s="70">
        <v>0.54166666666666596</v>
      </c>
      <c r="J3" s="69">
        <v>0.58333333333333304</v>
      </c>
      <c r="K3" s="70">
        <v>0.625</v>
      </c>
      <c r="L3" s="69">
        <v>0.66666666666666596</v>
      </c>
      <c r="M3" s="70">
        <v>0.70833333333333304</v>
      </c>
    </row>
    <row r="4" spans="2:13" ht="15.75" thickBot="1">
      <c r="B4" s="207" t="s">
        <v>246</v>
      </c>
      <c r="C4" s="208"/>
      <c r="D4" s="98"/>
      <c r="E4" s="209" t="s">
        <v>247</v>
      </c>
      <c r="F4" s="209"/>
      <c r="G4" s="199" t="s">
        <v>248</v>
      </c>
      <c r="H4" s="199"/>
      <c r="I4" s="210" t="s">
        <v>249</v>
      </c>
      <c r="J4" s="210"/>
      <c r="K4" s="120"/>
      <c r="L4" s="210" t="s">
        <v>250</v>
      </c>
      <c r="M4" s="211"/>
    </row>
    <row r="5" spans="2:13" ht="15.75" thickBot="1">
      <c r="B5" s="196" t="s">
        <v>97</v>
      </c>
      <c r="C5" s="197"/>
      <c r="D5" s="99"/>
      <c r="E5" s="198" t="s">
        <v>251</v>
      </c>
      <c r="F5" s="198"/>
      <c r="G5" s="198" t="s">
        <v>252</v>
      </c>
      <c r="H5" s="198"/>
      <c r="I5" s="89"/>
      <c r="J5" s="89"/>
      <c r="K5" s="89"/>
      <c r="L5" s="89"/>
      <c r="M5" s="100"/>
    </row>
    <row r="6" spans="2:13" ht="15.75" thickBot="1">
      <c r="B6" s="196" t="s">
        <v>96</v>
      </c>
      <c r="C6" s="197"/>
      <c r="D6" s="99"/>
      <c r="E6" s="89"/>
      <c r="F6" s="89"/>
      <c r="G6" s="89"/>
      <c r="H6" s="89"/>
      <c r="I6" s="89"/>
      <c r="J6" s="89"/>
      <c r="K6" s="89"/>
      <c r="L6" s="89"/>
      <c r="M6" s="100"/>
    </row>
    <row r="7" spans="2:13" ht="15.75" thickBot="1">
      <c r="B7" s="196" t="s">
        <v>253</v>
      </c>
      <c r="C7" s="197"/>
      <c r="D7" s="199" t="s">
        <v>254</v>
      </c>
      <c r="E7" s="199"/>
      <c r="F7" s="199" t="s">
        <v>267</v>
      </c>
      <c r="G7" s="199"/>
      <c r="H7" s="199" t="s">
        <v>259</v>
      </c>
      <c r="I7" s="199"/>
      <c r="J7" s="89"/>
      <c r="K7" s="89"/>
      <c r="L7" s="89"/>
      <c r="M7" s="100"/>
    </row>
    <row r="8" spans="2:13" ht="15.75" thickBot="1">
      <c r="B8" s="196" t="s">
        <v>257</v>
      </c>
      <c r="C8" s="197"/>
      <c r="D8" s="101"/>
      <c r="E8" s="200" t="s">
        <v>268</v>
      </c>
      <c r="F8" s="200"/>
      <c r="G8" s="121"/>
      <c r="H8" s="200" t="s">
        <v>255</v>
      </c>
      <c r="I8" s="200"/>
      <c r="J8" s="89"/>
      <c r="K8" s="89"/>
      <c r="L8" s="89"/>
      <c r="M8" s="100"/>
    </row>
    <row r="9" spans="2:13" ht="15.75" thickBot="1">
      <c r="B9" s="196" t="s">
        <v>128</v>
      </c>
      <c r="C9" s="197"/>
      <c r="D9" s="217" t="s">
        <v>350</v>
      </c>
      <c r="E9" s="217"/>
      <c r="F9" s="201" t="s">
        <v>256</v>
      </c>
      <c r="G9" s="201"/>
      <c r="H9" s="218" t="s">
        <v>284</v>
      </c>
      <c r="I9" s="218"/>
      <c r="J9" s="212" t="s">
        <v>449</v>
      </c>
      <c r="K9" s="212"/>
      <c r="L9" s="89"/>
      <c r="M9" s="100"/>
    </row>
    <row r="10" spans="2:13" ht="15.75" thickBot="1">
      <c r="B10" s="196" t="s">
        <v>93</v>
      </c>
      <c r="C10" s="197"/>
      <c r="D10" s="102"/>
      <c r="E10" s="97"/>
      <c r="F10" s="97"/>
      <c r="G10" s="97"/>
      <c r="H10" s="97"/>
      <c r="I10" s="97"/>
      <c r="J10" s="89"/>
      <c r="K10" s="89"/>
      <c r="L10" s="89"/>
      <c r="M10" s="100"/>
    </row>
    <row r="11" spans="2:13" ht="15.75" thickBot="1">
      <c r="B11" s="196" t="s">
        <v>263</v>
      </c>
      <c r="C11" s="197"/>
      <c r="D11" s="102"/>
      <c r="E11" s="213" t="s">
        <v>264</v>
      </c>
      <c r="F11" s="213"/>
      <c r="G11" s="117"/>
      <c r="H11" s="213" t="s">
        <v>265</v>
      </c>
      <c r="I11" s="213"/>
      <c r="J11" s="89"/>
      <c r="K11" s="89"/>
      <c r="L11" s="89"/>
      <c r="M11" s="100"/>
    </row>
    <row r="12" spans="2:13" ht="15.75" thickBot="1">
      <c r="B12" s="196" t="s">
        <v>95</v>
      </c>
      <c r="C12" s="197"/>
      <c r="D12" s="103"/>
      <c r="E12" s="127">
        <v>0.35416666666666669</v>
      </c>
      <c r="F12" s="216" t="s">
        <v>262</v>
      </c>
      <c r="G12" s="216"/>
      <c r="H12" s="216" t="s">
        <v>260</v>
      </c>
      <c r="I12" s="216"/>
      <c r="J12" s="128"/>
      <c r="K12" s="215" t="s">
        <v>269</v>
      </c>
      <c r="L12" s="215"/>
      <c r="M12" s="104"/>
    </row>
    <row r="13" spans="2:13" ht="15.75" thickBot="1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13" ht="15.75" thickBot="1">
      <c r="B14" s="202" t="s">
        <v>270</v>
      </c>
      <c r="C14" s="203"/>
      <c r="D14" s="228"/>
      <c r="E14" s="228"/>
      <c r="F14" s="228"/>
      <c r="G14" s="228"/>
      <c r="H14" s="228"/>
      <c r="I14" s="228"/>
      <c r="J14" s="228"/>
      <c r="K14" s="228"/>
      <c r="L14" s="228"/>
      <c r="M14" s="229"/>
    </row>
    <row r="15" spans="2:13" ht="15.75" thickBot="1">
      <c r="B15" s="205"/>
      <c r="C15" s="206"/>
      <c r="D15" s="94">
        <v>0.33333333333333331</v>
      </c>
      <c r="E15" s="95">
        <v>0.375</v>
      </c>
      <c r="F15" s="95">
        <v>0.41666666666666702</v>
      </c>
      <c r="G15" s="95">
        <v>0.45833333333333298</v>
      </c>
      <c r="H15" s="95">
        <v>0.5</v>
      </c>
      <c r="I15" s="95">
        <v>0.54166666666666596</v>
      </c>
      <c r="J15" s="95">
        <v>0.58333333333333304</v>
      </c>
      <c r="K15" s="95">
        <v>0.625</v>
      </c>
      <c r="L15" s="95">
        <v>0.66666666666666596</v>
      </c>
      <c r="M15" s="96">
        <v>0.70833333333333304</v>
      </c>
    </row>
    <row r="16" spans="2:13" ht="15.75" thickBot="1">
      <c r="B16" s="207" t="s">
        <v>518</v>
      </c>
      <c r="C16" s="208"/>
      <c r="D16" s="83"/>
      <c r="E16" s="84"/>
      <c r="F16" s="84"/>
      <c r="G16" s="84"/>
      <c r="H16" s="84"/>
      <c r="I16" s="84"/>
      <c r="J16" s="84"/>
      <c r="K16" s="84"/>
      <c r="L16" s="84"/>
      <c r="M16" s="85"/>
    </row>
    <row r="17" spans="2:13" ht="15.75" thickBot="1">
      <c r="B17" s="196" t="s">
        <v>97</v>
      </c>
      <c r="C17" s="197"/>
      <c r="D17" s="83"/>
      <c r="E17" s="230" t="s">
        <v>271</v>
      </c>
      <c r="F17" s="230"/>
      <c r="G17" s="230" t="s">
        <v>272</v>
      </c>
      <c r="H17" s="230"/>
      <c r="I17" s="84"/>
      <c r="J17" s="84"/>
      <c r="K17" s="84"/>
      <c r="L17" s="84"/>
      <c r="M17" s="85"/>
    </row>
    <row r="18" spans="2:13" ht="15.75" thickBot="1">
      <c r="B18" s="196" t="s">
        <v>96</v>
      </c>
      <c r="C18" s="197"/>
      <c r="D18" s="83"/>
      <c r="E18" s="224" t="s">
        <v>288</v>
      </c>
      <c r="F18" s="224"/>
      <c r="G18" s="221" t="s">
        <v>273</v>
      </c>
      <c r="H18" s="221"/>
      <c r="I18" s="221" t="s">
        <v>274</v>
      </c>
      <c r="J18" s="221"/>
      <c r="K18" s="224" t="s">
        <v>275</v>
      </c>
      <c r="L18" s="224"/>
      <c r="M18" s="85"/>
    </row>
    <row r="19" spans="2:13" ht="15.75" thickBot="1">
      <c r="B19" s="196" t="s">
        <v>253</v>
      </c>
      <c r="C19" s="197"/>
      <c r="D19" s="219" t="s">
        <v>277</v>
      </c>
      <c r="E19" s="220"/>
      <c r="F19" s="221" t="s">
        <v>278</v>
      </c>
      <c r="G19" s="221"/>
      <c r="H19" s="84"/>
      <c r="I19" s="84"/>
      <c r="J19" s="84"/>
      <c r="K19" s="84"/>
      <c r="L19" s="84"/>
      <c r="M19" s="85"/>
    </row>
    <row r="20" spans="2:13" ht="15.75" thickBot="1">
      <c r="B20" s="196" t="s">
        <v>257</v>
      </c>
      <c r="C20" s="197"/>
      <c r="D20" s="219" t="s">
        <v>279</v>
      </c>
      <c r="E20" s="220"/>
      <c r="F20" s="221" t="s">
        <v>280</v>
      </c>
      <c r="G20" s="221"/>
      <c r="H20" s="84"/>
      <c r="I20" s="84"/>
      <c r="J20" s="84"/>
      <c r="K20" s="84"/>
      <c r="L20" s="84"/>
      <c r="M20" s="85"/>
    </row>
    <row r="21" spans="2:13" ht="15.75" thickBot="1">
      <c r="B21" s="196" t="s">
        <v>128</v>
      </c>
      <c r="C21" s="197"/>
      <c r="D21" s="83"/>
      <c r="E21" s="84"/>
      <c r="F21" s="84"/>
      <c r="G21" s="84"/>
      <c r="H21" s="84"/>
      <c r="I21" s="84"/>
      <c r="J21" s="84"/>
      <c r="K21" s="84"/>
      <c r="L21" s="84"/>
      <c r="M21" s="85"/>
    </row>
    <row r="22" spans="2:13" ht="15.75" thickBot="1">
      <c r="B22" s="196" t="s">
        <v>93</v>
      </c>
      <c r="C22" s="197"/>
      <c r="D22" s="83"/>
      <c r="E22" s="221" t="s">
        <v>281</v>
      </c>
      <c r="F22" s="221"/>
      <c r="G22" s="226" t="s">
        <v>282</v>
      </c>
      <c r="H22" s="226"/>
      <c r="I22" s="114"/>
      <c r="J22" s="226" t="s">
        <v>283</v>
      </c>
      <c r="K22" s="226"/>
      <c r="L22" s="84"/>
      <c r="M22" s="85"/>
    </row>
    <row r="23" spans="2:13" ht="15.75" thickBot="1">
      <c r="B23" s="196" t="s">
        <v>263</v>
      </c>
      <c r="C23" s="197"/>
      <c r="D23" s="83"/>
      <c r="E23" s="84"/>
      <c r="F23" s="84"/>
      <c r="G23" s="84"/>
      <c r="H23" s="84"/>
      <c r="I23" s="84"/>
      <c r="J23" s="84"/>
      <c r="K23" s="84"/>
      <c r="L23" s="84"/>
      <c r="M23" s="85"/>
    </row>
    <row r="24" spans="2:13" ht="15.75" thickBot="1">
      <c r="B24" s="196" t="s">
        <v>95</v>
      </c>
      <c r="C24" s="197"/>
      <c r="D24" s="115">
        <v>0.35416666666666669</v>
      </c>
      <c r="E24" s="227" t="s">
        <v>276</v>
      </c>
      <c r="F24" s="227"/>
      <c r="G24" s="86"/>
      <c r="H24" s="86"/>
      <c r="I24" s="86"/>
      <c r="J24" s="86"/>
      <c r="K24" s="86"/>
      <c r="L24" s="86"/>
      <c r="M24" s="87"/>
    </row>
    <row r="25" spans="2:13" ht="15.75" thickBot="1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 ht="15.75" thickBot="1">
      <c r="B26" s="202" t="s">
        <v>285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4"/>
    </row>
    <row r="27" spans="2:13" ht="15.75" thickBot="1">
      <c r="B27" s="205"/>
      <c r="C27" s="206"/>
      <c r="D27" s="69">
        <v>0.33333333333333331</v>
      </c>
      <c r="E27" s="70">
        <v>0.375</v>
      </c>
      <c r="F27" s="69">
        <v>0.41666666666666702</v>
      </c>
      <c r="G27" s="70">
        <v>0.45833333333333298</v>
      </c>
      <c r="H27" s="69">
        <v>0.5</v>
      </c>
      <c r="I27" s="70">
        <v>0.54166666666666596</v>
      </c>
      <c r="J27" s="69">
        <v>0.58333333333333304</v>
      </c>
      <c r="K27" s="70">
        <v>0.625</v>
      </c>
      <c r="L27" s="69">
        <v>0.66666666666666596</v>
      </c>
      <c r="M27" s="70">
        <v>0.70833333333333304</v>
      </c>
    </row>
    <row r="28" spans="2:13" ht="15.75" thickBot="1">
      <c r="B28" s="207" t="s">
        <v>246</v>
      </c>
      <c r="C28" s="208"/>
      <c r="D28" s="73"/>
      <c r="E28" s="74"/>
      <c r="F28" s="74"/>
      <c r="G28" s="74"/>
      <c r="H28" s="74"/>
      <c r="I28" s="74"/>
      <c r="J28" s="74"/>
      <c r="K28" s="74"/>
      <c r="L28" s="74"/>
      <c r="M28" s="75"/>
    </row>
    <row r="29" spans="2:13" ht="15.75" thickBot="1">
      <c r="B29" s="196" t="s">
        <v>97</v>
      </c>
      <c r="C29" s="197"/>
      <c r="D29" s="76"/>
      <c r="E29" s="222" t="s">
        <v>286</v>
      </c>
      <c r="F29" s="223"/>
      <c r="G29" s="222" t="s">
        <v>287</v>
      </c>
      <c r="H29" s="223"/>
      <c r="I29" s="77"/>
      <c r="J29" s="77"/>
      <c r="K29" s="77"/>
      <c r="L29" s="77"/>
      <c r="M29" s="78"/>
    </row>
    <row r="30" spans="2:13" ht="15.75" thickBot="1">
      <c r="B30" s="196" t="s">
        <v>96</v>
      </c>
      <c r="C30" s="197"/>
      <c r="D30" s="76"/>
      <c r="E30" s="233" t="s">
        <v>351</v>
      </c>
      <c r="F30" s="233"/>
      <c r="G30" s="225" t="s">
        <v>450</v>
      </c>
      <c r="H30" s="225"/>
      <c r="I30" s="233" t="s">
        <v>293</v>
      </c>
      <c r="J30" s="233"/>
      <c r="K30" s="233" t="s">
        <v>297</v>
      </c>
      <c r="L30" s="233"/>
      <c r="M30" s="78"/>
    </row>
    <row r="31" spans="2:13" ht="15.75" thickBot="1">
      <c r="B31" s="196" t="s">
        <v>253</v>
      </c>
      <c r="C31" s="197"/>
      <c r="D31" s="91">
        <v>0.34375</v>
      </c>
      <c r="E31" s="214" t="s">
        <v>258</v>
      </c>
      <c r="F31" s="214"/>
      <c r="G31" s="233" t="s">
        <v>292</v>
      </c>
      <c r="H31" s="233"/>
      <c r="I31" s="234" t="s">
        <v>289</v>
      </c>
      <c r="J31" s="234"/>
      <c r="K31" s="90"/>
      <c r="L31" s="241" t="s">
        <v>294</v>
      </c>
      <c r="M31" s="245"/>
    </row>
    <row r="32" spans="2:13" ht="15.75" thickBot="1">
      <c r="B32" s="196" t="s">
        <v>257</v>
      </c>
      <c r="C32" s="197"/>
      <c r="D32" s="91">
        <v>0.34375</v>
      </c>
      <c r="E32" s="214" t="s">
        <v>266</v>
      </c>
      <c r="F32" s="214"/>
      <c r="G32" s="233" t="s">
        <v>296</v>
      </c>
      <c r="H32" s="233"/>
      <c r="I32" s="234" t="s">
        <v>290</v>
      </c>
      <c r="J32" s="234"/>
      <c r="K32" s="90"/>
      <c r="L32" s="241" t="s">
        <v>298</v>
      </c>
      <c r="M32" s="245"/>
    </row>
    <row r="33" spans="2:13" ht="15.75" thickBot="1">
      <c r="B33" s="196" t="s">
        <v>128</v>
      </c>
      <c r="C33" s="197"/>
      <c r="D33" s="92"/>
      <c r="E33" s="214" t="s">
        <v>261</v>
      </c>
      <c r="F33" s="214"/>
      <c r="G33" s="234" t="s">
        <v>300</v>
      </c>
      <c r="H33" s="234"/>
      <c r="I33" s="90"/>
      <c r="J33" s="233" t="s">
        <v>301</v>
      </c>
      <c r="K33" s="233"/>
      <c r="L33" s="77"/>
      <c r="M33" s="78"/>
    </row>
    <row r="34" spans="2:13" ht="15.75" thickBot="1">
      <c r="B34" s="196" t="s">
        <v>93</v>
      </c>
      <c r="C34" s="197"/>
      <c r="D34" s="76"/>
      <c r="E34" s="235" t="s">
        <v>247</v>
      </c>
      <c r="F34" s="235"/>
      <c r="G34" s="234" t="s">
        <v>303</v>
      </c>
      <c r="H34" s="234"/>
      <c r="I34" s="90"/>
      <c r="J34" s="234" t="s">
        <v>304</v>
      </c>
      <c r="K34" s="234"/>
      <c r="L34" s="77"/>
      <c r="M34" s="78"/>
    </row>
    <row r="35" spans="2:13" ht="15.75" thickBot="1">
      <c r="B35" s="196" t="s">
        <v>263</v>
      </c>
      <c r="C35" s="197"/>
      <c r="D35" s="76"/>
      <c r="E35" s="222" t="s">
        <v>305</v>
      </c>
      <c r="F35" s="223"/>
      <c r="G35" s="222" t="s">
        <v>306</v>
      </c>
      <c r="H35" s="223"/>
      <c r="I35" s="77"/>
      <c r="J35" s="77"/>
      <c r="K35" s="77"/>
      <c r="L35" s="77"/>
      <c r="M35" s="78"/>
    </row>
    <row r="36" spans="2:13" ht="15.75" thickBot="1">
      <c r="B36" s="196" t="s">
        <v>95</v>
      </c>
      <c r="C36" s="197"/>
      <c r="D36" s="93">
        <v>0.35416666666666669</v>
      </c>
      <c r="E36" s="238" t="s">
        <v>302</v>
      </c>
      <c r="F36" s="238"/>
      <c r="G36" s="79"/>
      <c r="H36" s="79"/>
      <c r="I36" s="79"/>
      <c r="J36" s="79"/>
      <c r="K36" s="79"/>
      <c r="L36" s="79"/>
      <c r="M36" s="80"/>
    </row>
    <row r="37" spans="2:13" ht="15.75" thickBot="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 ht="15.75" thickBot="1">
      <c r="B38" s="202" t="s">
        <v>307</v>
      </c>
      <c r="C38" s="203"/>
      <c r="D38" s="228"/>
      <c r="E38" s="228"/>
      <c r="F38" s="228"/>
      <c r="G38" s="228"/>
      <c r="H38" s="228"/>
      <c r="I38" s="228"/>
      <c r="J38" s="228"/>
      <c r="K38" s="228"/>
      <c r="L38" s="228"/>
      <c r="M38" s="229"/>
    </row>
    <row r="39" spans="2:13" ht="15.75" thickBot="1">
      <c r="B39" s="205"/>
      <c r="C39" s="206"/>
      <c r="D39" s="94">
        <v>0.33333333333333331</v>
      </c>
      <c r="E39" s="95">
        <v>0.375</v>
      </c>
      <c r="F39" s="95">
        <v>0.41666666666666702</v>
      </c>
      <c r="G39" s="95">
        <v>0.45833333333333298</v>
      </c>
      <c r="H39" s="95">
        <v>0.5</v>
      </c>
      <c r="I39" s="95">
        <v>0.54166666666666596</v>
      </c>
      <c r="J39" s="95">
        <v>0.58333333333333304</v>
      </c>
      <c r="K39" s="95">
        <v>0.625</v>
      </c>
      <c r="L39" s="95">
        <v>0.66666666666666596</v>
      </c>
      <c r="M39" s="96">
        <v>0.70833333333333304</v>
      </c>
    </row>
    <row r="40" spans="2:13" ht="15.75" thickBot="1">
      <c r="B40" s="207" t="s">
        <v>246</v>
      </c>
      <c r="C40" s="208"/>
      <c r="D40" s="76"/>
      <c r="E40" s="77"/>
      <c r="F40" s="77"/>
      <c r="G40" s="77"/>
      <c r="H40" s="77"/>
      <c r="I40" s="77"/>
      <c r="J40" s="77"/>
      <c r="K40" s="77"/>
      <c r="L40" s="77"/>
      <c r="M40" s="78"/>
    </row>
    <row r="41" spans="2:13" ht="15.75" thickBot="1">
      <c r="B41" s="196" t="s">
        <v>97</v>
      </c>
      <c r="C41" s="197"/>
      <c r="D41" s="76"/>
      <c r="E41" s="236" t="s">
        <v>308</v>
      </c>
      <c r="F41" s="237"/>
      <c r="G41" s="236" t="s">
        <v>309</v>
      </c>
      <c r="H41" s="237"/>
      <c r="I41" s="77"/>
      <c r="J41" s="77"/>
      <c r="K41" s="77"/>
      <c r="L41" s="77"/>
      <c r="M41" s="78"/>
    </row>
    <row r="42" spans="2:13" ht="15.75" thickBot="1">
      <c r="B42" s="196" t="s">
        <v>96</v>
      </c>
      <c r="C42" s="197"/>
      <c r="D42" s="76"/>
      <c r="E42" s="224" t="s">
        <v>310</v>
      </c>
      <c r="F42" s="224"/>
      <c r="G42" s="224" t="s">
        <v>311</v>
      </c>
      <c r="H42" s="224"/>
      <c r="I42" s="233" t="s">
        <v>312</v>
      </c>
      <c r="J42" s="233"/>
      <c r="K42" s="233" t="s">
        <v>313</v>
      </c>
      <c r="L42" s="233"/>
      <c r="M42" s="78"/>
    </row>
    <row r="43" spans="2:13" ht="15.75" thickBot="1">
      <c r="B43" s="196" t="s">
        <v>253</v>
      </c>
      <c r="C43" s="197"/>
      <c r="D43" s="92"/>
      <c r="E43" s="224" t="s">
        <v>314</v>
      </c>
      <c r="F43" s="224"/>
      <c r="G43" s="239" t="s">
        <v>315</v>
      </c>
      <c r="H43" s="240"/>
      <c r="I43" s="239" t="s">
        <v>316</v>
      </c>
      <c r="J43" s="240"/>
      <c r="K43" s="241" t="s">
        <v>317</v>
      </c>
      <c r="L43" s="241"/>
      <c r="M43" s="72"/>
    </row>
    <row r="44" spans="2:13" ht="15.75" thickBot="1">
      <c r="B44" s="196" t="s">
        <v>257</v>
      </c>
      <c r="C44" s="197"/>
      <c r="D44" s="92"/>
      <c r="E44" s="224" t="s">
        <v>318</v>
      </c>
      <c r="F44" s="224"/>
      <c r="G44" s="239" t="s">
        <v>319</v>
      </c>
      <c r="H44" s="240"/>
      <c r="I44" s="239" t="s">
        <v>320</v>
      </c>
      <c r="J44" s="240"/>
      <c r="K44" s="241" t="s">
        <v>321</v>
      </c>
      <c r="L44" s="241"/>
      <c r="M44" s="72"/>
    </row>
    <row r="45" spans="2:13" ht="15.75" thickBot="1">
      <c r="B45" s="196" t="s">
        <v>128</v>
      </c>
      <c r="C45" s="197"/>
      <c r="D45" s="76"/>
      <c r="E45" s="77"/>
      <c r="F45" s="77"/>
      <c r="G45" s="77"/>
      <c r="H45" s="77"/>
      <c r="I45" s="77"/>
      <c r="J45" s="77"/>
      <c r="K45" s="77"/>
      <c r="L45" s="77"/>
      <c r="M45" s="78"/>
    </row>
    <row r="46" spans="2:13" ht="15.75" thickBot="1">
      <c r="B46" s="196" t="s">
        <v>93</v>
      </c>
      <c r="C46" s="197"/>
      <c r="D46" s="76"/>
      <c r="E46" s="77"/>
      <c r="F46" s="77"/>
      <c r="G46" s="77"/>
      <c r="H46" s="77"/>
      <c r="I46" s="77"/>
      <c r="J46" s="77"/>
      <c r="K46" s="77"/>
      <c r="L46" s="77"/>
      <c r="M46" s="78"/>
    </row>
    <row r="47" spans="2:13" ht="15.75" thickBot="1">
      <c r="B47" s="196" t="s">
        <v>263</v>
      </c>
      <c r="C47" s="197"/>
      <c r="D47" s="76"/>
      <c r="E47" s="77"/>
      <c r="F47" s="77"/>
      <c r="G47" s="77"/>
      <c r="H47" s="77"/>
      <c r="I47" s="77"/>
      <c r="J47" s="77"/>
      <c r="K47" s="77"/>
      <c r="L47" s="77"/>
      <c r="M47" s="78"/>
    </row>
    <row r="48" spans="2:13" ht="15.75" thickBot="1">
      <c r="B48" s="196" t="s">
        <v>95</v>
      </c>
      <c r="C48" s="197"/>
      <c r="D48" s="242" t="s">
        <v>322</v>
      </c>
      <c r="E48" s="243"/>
      <c r="F48" s="105">
        <v>0.4375</v>
      </c>
      <c r="G48" s="79"/>
      <c r="H48" s="79"/>
      <c r="I48" s="79"/>
      <c r="J48" s="79"/>
      <c r="K48" s="79"/>
      <c r="L48" s="79"/>
      <c r="M48" s="80"/>
    </row>
    <row r="49" spans="2:13" ht="15.75" thickBot="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 ht="15.75" thickBot="1">
      <c r="B50" s="202" t="s">
        <v>323</v>
      </c>
      <c r="C50" s="203"/>
      <c r="D50" s="228"/>
      <c r="E50" s="228"/>
      <c r="F50" s="228"/>
      <c r="G50" s="228"/>
      <c r="H50" s="228"/>
      <c r="I50" s="228"/>
      <c r="J50" s="228"/>
      <c r="K50" s="228"/>
      <c r="L50" s="228"/>
      <c r="M50" s="229"/>
    </row>
    <row r="51" spans="2:13" ht="15.75" thickBot="1">
      <c r="B51" s="205"/>
      <c r="C51" s="206"/>
      <c r="D51" s="94">
        <v>0.33333333333333331</v>
      </c>
      <c r="E51" s="95">
        <v>0.375</v>
      </c>
      <c r="F51" s="95">
        <v>0.41666666666666702</v>
      </c>
      <c r="G51" s="95">
        <v>0.45833333333333298</v>
      </c>
      <c r="H51" s="95">
        <v>0.5</v>
      </c>
      <c r="I51" s="95">
        <v>0.54166666666666596</v>
      </c>
      <c r="J51" s="95">
        <v>0.58333333333333304</v>
      </c>
      <c r="K51" s="95">
        <v>0.625</v>
      </c>
      <c r="L51" s="95">
        <v>0.66666666666666596</v>
      </c>
      <c r="M51" s="96">
        <v>0.70833333333333304</v>
      </c>
    </row>
    <row r="52" spans="2:13" ht="15.75" thickBot="1">
      <c r="B52" s="207" t="s">
        <v>246</v>
      </c>
      <c r="C52" s="208"/>
      <c r="D52" s="76"/>
      <c r="E52" s="77"/>
      <c r="F52" s="77"/>
      <c r="G52" s="77"/>
      <c r="H52" s="77"/>
      <c r="I52" s="77"/>
      <c r="J52" s="77"/>
      <c r="K52" s="77"/>
      <c r="L52" s="77"/>
      <c r="M52" s="78"/>
    </row>
    <row r="53" spans="2:13" ht="15.75" thickBot="1">
      <c r="B53" s="196" t="s">
        <v>97</v>
      </c>
      <c r="C53" s="197"/>
      <c r="D53" s="76"/>
      <c r="E53" s="224" t="s">
        <v>360</v>
      </c>
      <c r="F53" s="224"/>
      <c r="G53" s="231" t="s">
        <v>291</v>
      </c>
      <c r="H53" s="232"/>
      <c r="I53" s="77"/>
      <c r="J53" s="77"/>
      <c r="K53" s="77"/>
      <c r="L53" s="77"/>
      <c r="M53" s="78"/>
    </row>
    <row r="54" spans="2:13" ht="15.75" thickBot="1">
      <c r="B54" s="196" t="s">
        <v>96</v>
      </c>
      <c r="C54" s="197"/>
      <c r="D54" s="76"/>
      <c r="E54" s="231" t="s">
        <v>299</v>
      </c>
      <c r="F54" s="244"/>
      <c r="G54" s="111"/>
      <c r="H54" s="82"/>
      <c r="I54" s="82"/>
      <c r="J54" s="82"/>
      <c r="K54" s="82"/>
      <c r="L54" s="82"/>
      <c r="M54" s="78"/>
    </row>
    <row r="55" spans="2:13" ht="15.75" thickBot="1">
      <c r="B55" s="196" t="s">
        <v>253</v>
      </c>
      <c r="C55" s="197"/>
      <c r="D55" s="71"/>
      <c r="E55" s="233" t="s">
        <v>324</v>
      </c>
      <c r="F55" s="233"/>
      <c r="G55" s="224" t="s">
        <v>361</v>
      </c>
      <c r="H55" s="224"/>
      <c r="I55" s="241" t="s">
        <v>325</v>
      </c>
      <c r="J55" s="241"/>
      <c r="K55" s="90"/>
      <c r="L55" s="241" t="s">
        <v>326</v>
      </c>
      <c r="M55" s="245"/>
    </row>
    <row r="56" spans="2:13" ht="15.75" thickBot="1">
      <c r="B56" s="196" t="s">
        <v>257</v>
      </c>
      <c r="C56" s="197"/>
      <c r="D56" s="71"/>
      <c r="E56" s="233" t="s">
        <v>327</v>
      </c>
      <c r="F56" s="233"/>
      <c r="G56" s="224" t="s">
        <v>362</v>
      </c>
      <c r="H56" s="224"/>
      <c r="I56" s="241" t="s">
        <v>328</v>
      </c>
      <c r="J56" s="241"/>
      <c r="K56" s="90"/>
      <c r="L56" s="241" t="s">
        <v>329</v>
      </c>
      <c r="M56" s="245"/>
    </row>
    <row r="57" spans="2:13" ht="15.75" thickBot="1">
      <c r="B57" s="196" t="s">
        <v>128</v>
      </c>
      <c r="C57" s="197"/>
      <c r="D57" s="76"/>
      <c r="E57" s="77"/>
      <c r="F57" s="77"/>
      <c r="G57" s="77"/>
      <c r="H57" s="77"/>
      <c r="I57" s="77"/>
      <c r="J57" s="77"/>
      <c r="K57" s="77"/>
      <c r="L57" s="77"/>
      <c r="M57" s="78"/>
    </row>
    <row r="58" spans="2:13" ht="15.75" thickBot="1">
      <c r="B58" s="196" t="s">
        <v>93</v>
      </c>
      <c r="C58" s="197"/>
      <c r="D58" s="76"/>
      <c r="E58" s="77"/>
      <c r="F58" s="77"/>
      <c r="G58" s="77"/>
      <c r="H58" s="77"/>
      <c r="I58" s="77"/>
      <c r="J58" s="77"/>
      <c r="K58" s="77"/>
      <c r="L58" s="77"/>
      <c r="M58" s="78"/>
    </row>
    <row r="59" spans="2:13" ht="15.75" thickBot="1">
      <c r="B59" s="196" t="s">
        <v>263</v>
      </c>
      <c r="C59" s="197"/>
      <c r="D59" s="76"/>
      <c r="E59" s="77"/>
      <c r="F59" s="77"/>
      <c r="G59" s="77"/>
      <c r="H59" s="77"/>
      <c r="I59" s="77"/>
      <c r="J59" s="77"/>
      <c r="K59" s="77"/>
      <c r="L59" s="77"/>
      <c r="M59" s="78"/>
    </row>
    <row r="60" spans="2:13" ht="15.75" thickBot="1">
      <c r="B60" s="196" t="s">
        <v>95</v>
      </c>
      <c r="C60" s="197"/>
      <c r="D60" s="231" t="s">
        <v>295</v>
      </c>
      <c r="E60" s="232"/>
      <c r="F60" s="81">
        <v>0.4375</v>
      </c>
      <c r="G60" s="79"/>
      <c r="H60" s="79"/>
      <c r="I60" s="79"/>
      <c r="J60" s="79"/>
      <c r="K60" s="79"/>
      <c r="L60" s="79"/>
      <c r="M60" s="80"/>
    </row>
  </sheetData>
  <mergeCells count="139">
    <mergeCell ref="B60:C60"/>
    <mergeCell ref="I55:J55"/>
    <mergeCell ref="B56:C56"/>
    <mergeCell ref="E56:F56"/>
    <mergeCell ref="G56:H56"/>
    <mergeCell ref="I56:J56"/>
    <mergeCell ref="B57:C57"/>
    <mergeCell ref="L56:M56"/>
    <mergeCell ref="K18:L18"/>
    <mergeCell ref="I18:J18"/>
    <mergeCell ref="K44:L44"/>
    <mergeCell ref="I44:J44"/>
    <mergeCell ref="G44:H44"/>
    <mergeCell ref="J22:K22"/>
    <mergeCell ref="L31:M31"/>
    <mergeCell ref="L32:M32"/>
    <mergeCell ref="G34:H34"/>
    <mergeCell ref="E30:F30"/>
    <mergeCell ref="G33:H33"/>
    <mergeCell ref="L55:M55"/>
    <mergeCell ref="B58:C58"/>
    <mergeCell ref="B59:C59"/>
    <mergeCell ref="B52:C52"/>
    <mergeCell ref="B53:C53"/>
    <mergeCell ref="E53:F53"/>
    <mergeCell ref="B54:C54"/>
    <mergeCell ref="B55:C55"/>
    <mergeCell ref="E55:F55"/>
    <mergeCell ref="G55:H55"/>
    <mergeCell ref="B46:C46"/>
    <mergeCell ref="B47:C47"/>
    <mergeCell ref="B48:C48"/>
    <mergeCell ref="D48:E48"/>
    <mergeCell ref="B50:M50"/>
    <mergeCell ref="B51:C51"/>
    <mergeCell ref="E54:F54"/>
    <mergeCell ref="B44:C44"/>
    <mergeCell ref="B45:C45"/>
    <mergeCell ref="B42:C42"/>
    <mergeCell ref="E42:F42"/>
    <mergeCell ref="G42:H42"/>
    <mergeCell ref="I42:J42"/>
    <mergeCell ref="K42:L42"/>
    <mergeCell ref="B43:C43"/>
    <mergeCell ref="G43:H43"/>
    <mergeCell ref="I43:J43"/>
    <mergeCell ref="K43:L43"/>
    <mergeCell ref="B38:M38"/>
    <mergeCell ref="B39:C39"/>
    <mergeCell ref="B40:C40"/>
    <mergeCell ref="B41:C41"/>
    <mergeCell ref="E41:F41"/>
    <mergeCell ref="G41:H41"/>
    <mergeCell ref="B34:C34"/>
    <mergeCell ref="E36:F36"/>
    <mergeCell ref="J34:K34"/>
    <mergeCell ref="B35:C35"/>
    <mergeCell ref="E35:F35"/>
    <mergeCell ref="G35:H35"/>
    <mergeCell ref="B14:M14"/>
    <mergeCell ref="B15:C15"/>
    <mergeCell ref="B16:C16"/>
    <mergeCell ref="B17:C17"/>
    <mergeCell ref="E17:F17"/>
    <mergeCell ref="G17:H17"/>
    <mergeCell ref="B11:C11"/>
    <mergeCell ref="B32:C32"/>
    <mergeCell ref="D60:E60"/>
    <mergeCell ref="G32:H32"/>
    <mergeCell ref="K30:L30"/>
    <mergeCell ref="B33:C33"/>
    <mergeCell ref="J33:K33"/>
    <mergeCell ref="I31:J31"/>
    <mergeCell ref="I32:J32"/>
    <mergeCell ref="B31:C31"/>
    <mergeCell ref="G53:H53"/>
    <mergeCell ref="G31:H31"/>
    <mergeCell ref="I30:J30"/>
    <mergeCell ref="E43:F43"/>
    <mergeCell ref="E44:F44"/>
    <mergeCell ref="E33:F33"/>
    <mergeCell ref="B36:C36"/>
    <mergeCell ref="E34:F34"/>
    <mergeCell ref="B28:C28"/>
    <mergeCell ref="B29:C29"/>
    <mergeCell ref="E29:F29"/>
    <mergeCell ref="G29:H29"/>
    <mergeCell ref="B30:C30"/>
    <mergeCell ref="E18:F18"/>
    <mergeCell ref="G30:H30"/>
    <mergeCell ref="B23:C23"/>
    <mergeCell ref="B24:C24"/>
    <mergeCell ref="G22:H22"/>
    <mergeCell ref="B18:C18"/>
    <mergeCell ref="G18:H18"/>
    <mergeCell ref="E24:F24"/>
    <mergeCell ref="B19:C19"/>
    <mergeCell ref="D19:E19"/>
    <mergeCell ref="F19:G19"/>
    <mergeCell ref="E11:F11"/>
    <mergeCell ref="H11:I11"/>
    <mergeCell ref="B12:C12"/>
    <mergeCell ref="E32:F32"/>
    <mergeCell ref="F7:G7"/>
    <mergeCell ref="E8:F8"/>
    <mergeCell ref="K12:L12"/>
    <mergeCell ref="B8:C8"/>
    <mergeCell ref="E31:F31"/>
    <mergeCell ref="H7:I7"/>
    <mergeCell ref="H12:I12"/>
    <mergeCell ref="B9:C9"/>
    <mergeCell ref="D9:E9"/>
    <mergeCell ref="F12:G12"/>
    <mergeCell ref="H9:I9"/>
    <mergeCell ref="B26:M26"/>
    <mergeCell ref="B27:C27"/>
    <mergeCell ref="B20:C20"/>
    <mergeCell ref="D20:E20"/>
    <mergeCell ref="F20:G20"/>
    <mergeCell ref="B21:C21"/>
    <mergeCell ref="B22:C22"/>
    <mergeCell ref="E22:F22"/>
    <mergeCell ref="B10:C10"/>
    <mergeCell ref="B5:C5"/>
    <mergeCell ref="E5:F5"/>
    <mergeCell ref="G5:H5"/>
    <mergeCell ref="B6:C6"/>
    <mergeCell ref="B7:C7"/>
    <mergeCell ref="D7:E7"/>
    <mergeCell ref="H8:I8"/>
    <mergeCell ref="F9:G9"/>
    <mergeCell ref="B2:M2"/>
    <mergeCell ref="B3:C3"/>
    <mergeCell ref="B4:C4"/>
    <mergeCell ref="E4:F4"/>
    <mergeCell ref="G4:H4"/>
    <mergeCell ref="I4:J4"/>
    <mergeCell ref="L4:M4"/>
    <mergeCell ref="J9:K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tabSelected="1" zoomScale="85" zoomScaleNormal="85" workbookViewId="0">
      <selection activeCell="Q2" sqref="Q2"/>
    </sheetView>
  </sheetViews>
  <sheetFormatPr defaultRowHeight="15"/>
  <cols>
    <col min="1" max="1" width="8.7109375" style="68"/>
    <col min="2" max="5" width="8.7109375" style="133"/>
    <col min="10" max="10" width="8.7109375" style="133"/>
  </cols>
  <sheetData>
    <row r="1" spans="2:15" s="68" customFormat="1" ht="15.75" thickBot="1">
      <c r="B1" s="133"/>
      <c r="C1" s="133"/>
      <c r="D1" s="133"/>
      <c r="E1" s="133"/>
      <c r="J1" s="133"/>
    </row>
    <row r="2" spans="2:15" ht="15.75" thickBot="1">
      <c r="B2" s="202" t="s">
        <v>525</v>
      </c>
      <c r="C2" s="203"/>
      <c r="D2" s="203"/>
      <c r="E2" s="204"/>
      <c r="G2" s="202" t="s">
        <v>356</v>
      </c>
      <c r="H2" s="203"/>
      <c r="I2" s="203"/>
      <c r="J2" s="204"/>
      <c r="L2" s="202" t="s">
        <v>567</v>
      </c>
      <c r="M2" s="203"/>
      <c r="N2" s="203"/>
      <c r="O2" s="204"/>
    </row>
    <row r="3" spans="2:15" ht="15.75" thickBot="1">
      <c r="B3" s="144" t="s">
        <v>503</v>
      </c>
      <c r="C3" s="246" t="s">
        <v>501</v>
      </c>
      <c r="D3" s="246"/>
      <c r="E3" s="145" t="s">
        <v>502</v>
      </c>
      <c r="G3" s="144" t="s">
        <v>503</v>
      </c>
      <c r="H3" s="246" t="s">
        <v>501</v>
      </c>
      <c r="I3" s="246"/>
      <c r="J3" s="145" t="s">
        <v>502</v>
      </c>
      <c r="L3" s="144" t="s">
        <v>503</v>
      </c>
      <c r="M3" s="246" t="s">
        <v>501</v>
      </c>
      <c r="N3" s="246"/>
      <c r="O3" s="145" t="s">
        <v>502</v>
      </c>
    </row>
    <row r="4" spans="2:15">
      <c r="B4" s="155">
        <v>43476</v>
      </c>
      <c r="C4" s="156">
        <v>0.375</v>
      </c>
      <c r="D4" s="156">
        <v>0.45833333333333331</v>
      </c>
      <c r="E4" s="157" t="s">
        <v>504</v>
      </c>
      <c r="G4" s="139">
        <v>43469</v>
      </c>
      <c r="H4" s="140">
        <v>0.33333333333333331</v>
      </c>
      <c r="I4" s="140">
        <v>0.41666666666666669</v>
      </c>
      <c r="J4" s="136" t="s">
        <v>536</v>
      </c>
      <c r="L4" s="155">
        <v>43469</v>
      </c>
      <c r="M4" s="156">
        <v>0.375</v>
      </c>
      <c r="N4" s="156">
        <v>0.45833333333333331</v>
      </c>
      <c r="O4" s="157" t="s">
        <v>568</v>
      </c>
    </row>
    <row r="5" spans="2:15">
      <c r="B5" s="149">
        <v>43476</v>
      </c>
      <c r="C5" s="150">
        <v>0.45833333333333331</v>
      </c>
      <c r="D5" s="150">
        <v>0.54166666666666663</v>
      </c>
      <c r="E5" s="151" t="s">
        <v>505</v>
      </c>
      <c r="G5" s="141">
        <v>43469</v>
      </c>
      <c r="H5" s="138">
        <v>0.375</v>
      </c>
      <c r="I5" s="138">
        <v>0.47916666666666669</v>
      </c>
      <c r="J5" s="146" t="s">
        <v>539</v>
      </c>
      <c r="L5" s="149">
        <v>43469</v>
      </c>
      <c r="M5" s="150">
        <v>0.45833333333333331</v>
      </c>
      <c r="N5" s="150">
        <v>0.5625</v>
      </c>
      <c r="O5" s="151" t="s">
        <v>569</v>
      </c>
    </row>
    <row r="6" spans="2:15">
      <c r="B6" s="149">
        <v>43476</v>
      </c>
      <c r="C6" s="150">
        <v>0.54166666666666663</v>
      </c>
      <c r="D6" s="150">
        <v>0.625</v>
      </c>
      <c r="E6" s="151" t="s">
        <v>506</v>
      </c>
      <c r="F6" s="1"/>
      <c r="G6" s="149">
        <v>43469</v>
      </c>
      <c r="H6" s="150">
        <v>0.41666666666666669</v>
      </c>
      <c r="I6" s="150">
        <v>0.5</v>
      </c>
      <c r="J6" s="151" t="s">
        <v>538</v>
      </c>
      <c r="K6" s="1"/>
      <c r="L6" s="149">
        <v>43469</v>
      </c>
      <c r="M6" s="150">
        <v>0.5625</v>
      </c>
      <c r="N6" s="150">
        <v>0.64583333333333337</v>
      </c>
      <c r="O6" s="151" t="s">
        <v>570</v>
      </c>
    </row>
    <row r="7" spans="2:15">
      <c r="B7" s="149">
        <v>43476</v>
      </c>
      <c r="C7" s="150">
        <v>0.625</v>
      </c>
      <c r="D7" s="150">
        <v>0.70833333333333337</v>
      </c>
      <c r="E7" s="151" t="s">
        <v>507</v>
      </c>
      <c r="F7" s="1"/>
      <c r="G7" s="149">
        <v>43469</v>
      </c>
      <c r="H7" s="150">
        <v>0.47916666666666669</v>
      </c>
      <c r="I7" s="150">
        <v>0.58333333333333337</v>
      </c>
      <c r="J7" s="162" t="s">
        <v>540</v>
      </c>
      <c r="K7" s="1"/>
      <c r="L7" s="149">
        <v>43469</v>
      </c>
      <c r="M7" s="150">
        <v>0.64583333333333337</v>
      </c>
      <c r="N7" s="150">
        <v>0.70833333333333337</v>
      </c>
      <c r="O7" s="151" t="s">
        <v>571</v>
      </c>
    </row>
    <row r="8" spans="2:15">
      <c r="B8" s="149">
        <v>43483</v>
      </c>
      <c r="C8" s="150">
        <v>0.35416666666666669</v>
      </c>
      <c r="D8" s="150">
        <v>0.4375</v>
      </c>
      <c r="E8" s="151" t="s">
        <v>511</v>
      </c>
      <c r="F8" s="1"/>
      <c r="G8" s="149">
        <v>43469</v>
      </c>
      <c r="H8" s="150">
        <v>0.5</v>
      </c>
      <c r="I8" s="150">
        <v>0.58333333333333337</v>
      </c>
      <c r="J8" s="151" t="s">
        <v>537</v>
      </c>
      <c r="K8" s="1"/>
      <c r="L8" s="149">
        <v>43483</v>
      </c>
      <c r="M8" s="150">
        <v>0.375</v>
      </c>
      <c r="N8" s="150">
        <v>0.45833333333333331</v>
      </c>
      <c r="O8" s="151" t="s">
        <v>572</v>
      </c>
    </row>
    <row r="9" spans="2:15">
      <c r="B9" s="149">
        <v>43483</v>
      </c>
      <c r="C9" s="150">
        <v>0.4375</v>
      </c>
      <c r="D9" s="150">
        <v>0.52083333333333337</v>
      </c>
      <c r="E9" s="151" t="s">
        <v>512</v>
      </c>
      <c r="F9" s="1"/>
      <c r="G9" s="149">
        <v>43476</v>
      </c>
      <c r="H9" s="150">
        <v>0.33333333333333331</v>
      </c>
      <c r="I9" s="150">
        <v>0.41666666666666669</v>
      </c>
      <c r="J9" s="151" t="s">
        <v>541</v>
      </c>
      <c r="K9" s="1"/>
      <c r="L9" s="141">
        <v>43483</v>
      </c>
      <c r="M9" s="138">
        <v>0.45833333333333331</v>
      </c>
      <c r="N9" s="138">
        <v>0.5625</v>
      </c>
      <c r="O9" s="135" t="s">
        <v>573</v>
      </c>
    </row>
    <row r="10" spans="2:15" ht="15.75" thickBot="1">
      <c r="B10" s="149">
        <v>43490</v>
      </c>
      <c r="C10" s="150">
        <v>0.375</v>
      </c>
      <c r="D10" s="150">
        <v>0.45833333333333331</v>
      </c>
      <c r="E10" s="151" t="s">
        <v>513</v>
      </c>
      <c r="F10" s="1"/>
      <c r="G10" s="149">
        <v>43476</v>
      </c>
      <c r="H10" s="150">
        <v>0.33333333333333331</v>
      </c>
      <c r="I10" s="150">
        <v>0.41666666666666669</v>
      </c>
      <c r="J10" s="151" t="s">
        <v>542</v>
      </c>
      <c r="K10" s="1"/>
      <c r="L10" s="142">
        <v>43483</v>
      </c>
      <c r="M10" s="143">
        <v>0.5625</v>
      </c>
      <c r="N10" s="143">
        <v>0.66666666666666663</v>
      </c>
      <c r="O10" s="134" t="s">
        <v>574</v>
      </c>
    </row>
    <row r="11" spans="2:15" ht="15.75" thickBot="1">
      <c r="B11" s="149">
        <v>43490</v>
      </c>
      <c r="C11" s="150">
        <v>0.45833333333333331</v>
      </c>
      <c r="D11" s="150">
        <v>0.54166666666666663</v>
      </c>
      <c r="E11" s="151" t="s">
        <v>514</v>
      </c>
      <c r="F11" s="1"/>
      <c r="G11" s="149">
        <v>43476</v>
      </c>
      <c r="H11" s="150">
        <v>0.41666666666666669</v>
      </c>
      <c r="I11" s="150">
        <v>0.5</v>
      </c>
      <c r="J11" s="151" t="s">
        <v>509</v>
      </c>
      <c r="K11" s="1"/>
    </row>
    <row r="12" spans="2:15" ht="15.75" thickBot="1">
      <c r="B12" s="149">
        <v>43490</v>
      </c>
      <c r="C12" s="150">
        <v>0.54166666666666663</v>
      </c>
      <c r="D12" s="150">
        <v>0.60416666666666663</v>
      </c>
      <c r="E12" s="151" t="s">
        <v>515</v>
      </c>
      <c r="F12" s="1"/>
      <c r="G12" s="149">
        <v>43476</v>
      </c>
      <c r="H12" s="150">
        <v>0.41666666666666669</v>
      </c>
      <c r="I12" s="150">
        <v>0.5</v>
      </c>
      <c r="J12" s="151" t="s">
        <v>510</v>
      </c>
      <c r="K12" s="1"/>
      <c r="L12" s="202" t="s">
        <v>142</v>
      </c>
      <c r="M12" s="203"/>
      <c r="N12" s="203"/>
      <c r="O12" s="204"/>
    </row>
    <row r="13" spans="2:15" ht="15.75" thickBot="1">
      <c r="B13" s="149">
        <v>43490</v>
      </c>
      <c r="C13" s="150">
        <v>0.60416666666666663</v>
      </c>
      <c r="D13" s="150">
        <v>0.66666666666666663</v>
      </c>
      <c r="E13" s="151" t="s">
        <v>516</v>
      </c>
      <c r="F13" s="1"/>
      <c r="G13" s="149">
        <v>43483</v>
      </c>
      <c r="H13" s="150">
        <v>0.34375</v>
      </c>
      <c r="I13" s="150">
        <v>0.42708333333333331</v>
      </c>
      <c r="J13" s="151" t="s">
        <v>543</v>
      </c>
      <c r="K13" s="1"/>
      <c r="L13" s="144" t="s">
        <v>503</v>
      </c>
      <c r="M13" s="246" t="s">
        <v>501</v>
      </c>
      <c r="N13" s="246"/>
      <c r="O13" s="145" t="s">
        <v>502</v>
      </c>
    </row>
    <row r="14" spans="2:15">
      <c r="B14" s="149">
        <v>43855</v>
      </c>
      <c r="C14" s="150">
        <v>0.66666666666666663</v>
      </c>
      <c r="D14" s="150">
        <v>0.75</v>
      </c>
      <c r="E14" s="151" t="s">
        <v>523</v>
      </c>
      <c r="F14" s="1"/>
      <c r="G14" s="149">
        <v>43483</v>
      </c>
      <c r="H14" s="150">
        <v>0.34375</v>
      </c>
      <c r="I14" s="150">
        <v>0.42708333333333331</v>
      </c>
      <c r="J14" s="151" t="s">
        <v>544</v>
      </c>
      <c r="K14" s="1"/>
      <c r="L14" s="155">
        <v>43476</v>
      </c>
      <c r="M14" s="156">
        <v>0.375</v>
      </c>
      <c r="N14" s="156">
        <v>0.45833333333333331</v>
      </c>
      <c r="O14" s="157" t="s">
        <v>575</v>
      </c>
    </row>
    <row r="15" spans="2:15">
      <c r="B15" s="149">
        <v>43497</v>
      </c>
      <c r="C15" s="150">
        <v>0.58333333333333337</v>
      </c>
      <c r="D15" s="150">
        <v>0.66666666666666663</v>
      </c>
      <c r="E15" s="151" t="s">
        <v>517</v>
      </c>
      <c r="G15" s="141">
        <v>43483</v>
      </c>
      <c r="H15" s="150">
        <v>0.4375</v>
      </c>
      <c r="I15" s="150">
        <v>0.54166666666666663</v>
      </c>
      <c r="J15" s="135" t="s">
        <v>545</v>
      </c>
      <c r="K15" s="1"/>
      <c r="L15" s="149">
        <v>43476</v>
      </c>
      <c r="M15" s="150">
        <v>0.45833333333333331</v>
      </c>
      <c r="N15" s="150">
        <v>0.5625</v>
      </c>
      <c r="O15" s="151" t="s">
        <v>576</v>
      </c>
    </row>
    <row r="16" spans="2:15" ht="15.75" thickBot="1">
      <c r="B16" s="152">
        <v>43862</v>
      </c>
      <c r="C16" s="153">
        <v>0.66666666666666663</v>
      </c>
      <c r="D16" s="153">
        <v>0.75</v>
      </c>
      <c r="E16" s="154" t="s">
        <v>508</v>
      </c>
      <c r="G16" s="141">
        <v>43483</v>
      </c>
      <c r="H16" s="150">
        <v>0.4375</v>
      </c>
      <c r="I16" s="150">
        <v>0.54166666666666663</v>
      </c>
      <c r="J16" s="135" t="s">
        <v>546</v>
      </c>
      <c r="K16" s="1"/>
      <c r="L16" s="149">
        <v>43476</v>
      </c>
      <c r="M16" s="150">
        <v>0.5625</v>
      </c>
      <c r="N16" s="150">
        <v>0.66666666666666663</v>
      </c>
      <c r="O16" s="151" t="s">
        <v>577</v>
      </c>
    </row>
    <row r="17" spans="1:25" ht="15.75" thickBot="1">
      <c r="G17" s="141">
        <v>43483</v>
      </c>
      <c r="H17" s="150">
        <v>0.54166666666666663</v>
      </c>
      <c r="I17" s="150">
        <v>0.64583333333333337</v>
      </c>
      <c r="J17" s="135" t="s">
        <v>547</v>
      </c>
      <c r="K17" s="1"/>
      <c r="L17" s="149">
        <v>43483</v>
      </c>
      <c r="M17" s="150">
        <v>0.375</v>
      </c>
      <c r="N17" s="150">
        <v>0.45833333333333331</v>
      </c>
      <c r="O17" s="151" t="s">
        <v>247</v>
      </c>
    </row>
    <row r="18" spans="1:25" ht="15.75" thickBot="1">
      <c r="B18" s="202" t="s">
        <v>519</v>
      </c>
      <c r="C18" s="203"/>
      <c r="D18" s="203"/>
      <c r="E18" s="204"/>
      <c r="G18" s="141">
        <v>43483</v>
      </c>
      <c r="H18" s="150">
        <v>0.54166666666666663</v>
      </c>
      <c r="I18" s="150">
        <v>0.64583333333333337</v>
      </c>
      <c r="J18" s="135" t="s">
        <v>548</v>
      </c>
      <c r="L18" s="141">
        <v>43483</v>
      </c>
      <c r="M18" s="138">
        <v>0.45833333333333331</v>
      </c>
      <c r="N18" s="138">
        <v>0.5625</v>
      </c>
      <c r="O18" s="135" t="s">
        <v>578</v>
      </c>
    </row>
    <row r="19" spans="1:25" ht="15.75" thickBot="1">
      <c r="B19" s="144" t="s">
        <v>503</v>
      </c>
      <c r="C19" s="246" t="s">
        <v>501</v>
      </c>
      <c r="D19" s="246"/>
      <c r="E19" s="145" t="s">
        <v>502</v>
      </c>
      <c r="G19" s="141">
        <v>43483</v>
      </c>
      <c r="H19" s="138">
        <v>0.64583333333333337</v>
      </c>
      <c r="I19" s="138">
        <v>0.75</v>
      </c>
      <c r="J19" s="135" t="s">
        <v>549</v>
      </c>
      <c r="L19" s="142">
        <v>43483</v>
      </c>
      <c r="M19" s="143">
        <v>0.5625</v>
      </c>
      <c r="N19" s="143">
        <v>0.66666666666666663</v>
      </c>
      <c r="O19" s="134" t="s">
        <v>579</v>
      </c>
    </row>
    <row r="20" spans="1:25" ht="15.75" thickBot="1">
      <c r="B20" s="139">
        <v>43469</v>
      </c>
      <c r="C20" s="140">
        <v>0.375</v>
      </c>
      <c r="D20" s="140">
        <v>0.45833333333333331</v>
      </c>
      <c r="E20" s="136" t="s">
        <v>247</v>
      </c>
      <c r="G20" s="141">
        <v>43483</v>
      </c>
      <c r="H20" s="138">
        <v>0.64583333333333337</v>
      </c>
      <c r="I20" s="138">
        <v>0.75</v>
      </c>
      <c r="J20" s="135" t="s">
        <v>550</v>
      </c>
    </row>
    <row r="21" spans="1:25" ht="15.75" thickBot="1">
      <c r="B21" s="141">
        <v>43469</v>
      </c>
      <c r="C21" s="138">
        <v>0.45833333333333331</v>
      </c>
      <c r="D21" s="138">
        <v>0.54166666666666663</v>
      </c>
      <c r="E21" s="135" t="s">
        <v>520</v>
      </c>
      <c r="G21" s="141">
        <v>43490</v>
      </c>
      <c r="H21" s="138">
        <v>0.375</v>
      </c>
      <c r="I21" s="138">
        <v>0.45833333333333331</v>
      </c>
      <c r="J21" s="135" t="s">
        <v>551</v>
      </c>
      <c r="L21" s="202" t="s">
        <v>100</v>
      </c>
      <c r="M21" s="203"/>
      <c r="N21" s="203"/>
      <c r="O21" s="204"/>
    </row>
    <row r="22" spans="1:25" ht="15.75" thickBot="1">
      <c r="B22" s="141">
        <v>43469</v>
      </c>
      <c r="C22" s="138">
        <v>0.54166666666666663</v>
      </c>
      <c r="D22" s="138">
        <v>0.64583333333333337</v>
      </c>
      <c r="E22" s="135" t="s">
        <v>521</v>
      </c>
      <c r="G22" s="141">
        <v>43490</v>
      </c>
      <c r="H22" s="138">
        <v>0.375</v>
      </c>
      <c r="I22" s="138">
        <v>0.45833333333333331</v>
      </c>
      <c r="J22" s="135" t="s">
        <v>552</v>
      </c>
      <c r="L22" s="144" t="s">
        <v>503</v>
      </c>
      <c r="M22" s="246" t="s">
        <v>501</v>
      </c>
      <c r="N22" s="246"/>
      <c r="O22" s="145" t="s">
        <v>502</v>
      </c>
    </row>
    <row r="23" spans="1:25" ht="15.75" thickBot="1">
      <c r="B23" s="142">
        <v>43469</v>
      </c>
      <c r="C23" s="143">
        <v>0.64583333333333337</v>
      </c>
      <c r="D23" s="143">
        <v>0.75</v>
      </c>
      <c r="E23" s="134" t="s">
        <v>522</v>
      </c>
      <c r="G23" s="141">
        <v>43490</v>
      </c>
      <c r="H23" s="138">
        <v>0.45833333333333331</v>
      </c>
      <c r="I23" s="138">
        <v>0.54166666666666663</v>
      </c>
      <c r="J23" s="135" t="s">
        <v>553</v>
      </c>
      <c r="L23" s="139">
        <v>43469</v>
      </c>
      <c r="M23" s="140">
        <v>0.375</v>
      </c>
      <c r="N23" s="140">
        <v>0.45833333333333331</v>
      </c>
      <c r="O23" s="136" t="s">
        <v>580</v>
      </c>
    </row>
    <row r="24" spans="1:25" ht="15.75" thickBot="1">
      <c r="G24" s="141">
        <v>43490</v>
      </c>
      <c r="H24" s="138">
        <v>0.45833333333333331</v>
      </c>
      <c r="I24" s="138">
        <v>0.54166666666666663</v>
      </c>
      <c r="J24" s="135" t="s">
        <v>554</v>
      </c>
      <c r="L24" s="141">
        <v>43469</v>
      </c>
      <c r="M24" s="138">
        <v>0.5</v>
      </c>
      <c r="N24" s="138">
        <v>0.58333333333333337</v>
      </c>
      <c r="O24" s="135" t="s">
        <v>581</v>
      </c>
    </row>
    <row r="25" spans="1:25" ht="15.75" thickBot="1">
      <c r="B25" s="202" t="s">
        <v>524</v>
      </c>
      <c r="C25" s="203"/>
      <c r="D25" s="203"/>
      <c r="E25" s="204"/>
      <c r="G25" s="141">
        <v>43490</v>
      </c>
      <c r="H25" s="138">
        <v>0.54166666666666663</v>
      </c>
      <c r="I25" s="138">
        <v>0.625</v>
      </c>
      <c r="J25" s="135" t="s">
        <v>555</v>
      </c>
      <c r="L25" s="141">
        <v>43483</v>
      </c>
      <c r="M25" s="138">
        <v>0.375</v>
      </c>
      <c r="N25" s="138">
        <v>0.45833333333333331</v>
      </c>
      <c r="O25" s="135" t="s">
        <v>582</v>
      </c>
    </row>
    <row r="26" spans="1:25" ht="15.75" thickBot="1">
      <c r="B26" s="144" t="s">
        <v>503</v>
      </c>
      <c r="C26" s="246" t="s">
        <v>501</v>
      </c>
      <c r="D26" s="246"/>
      <c r="E26" s="145" t="s">
        <v>502</v>
      </c>
      <c r="G26" s="141">
        <v>43490</v>
      </c>
      <c r="H26" s="138">
        <v>0.54166666666666663</v>
      </c>
      <c r="I26" s="138">
        <v>0.625</v>
      </c>
      <c r="J26" s="135" t="s">
        <v>556</v>
      </c>
      <c r="L26" s="142">
        <v>43483</v>
      </c>
      <c r="M26" s="143">
        <v>0.45833333333333331</v>
      </c>
      <c r="N26" s="143">
        <v>0.54166666666666663</v>
      </c>
      <c r="O26" s="134" t="s">
        <v>583</v>
      </c>
      <c r="Y26" t="s">
        <v>27</v>
      </c>
    </row>
    <row r="27" spans="1:25" ht="15.75" thickBot="1">
      <c r="B27" s="139">
        <v>43469</v>
      </c>
      <c r="C27" s="140">
        <v>0.375</v>
      </c>
      <c r="D27" s="140">
        <v>0.45833333333333331</v>
      </c>
      <c r="E27" s="136" t="s">
        <v>526</v>
      </c>
      <c r="G27" s="141">
        <v>43490</v>
      </c>
      <c r="H27" s="138">
        <v>0.625</v>
      </c>
      <c r="I27" s="138">
        <v>0.72916666666666663</v>
      </c>
      <c r="J27" s="135" t="s">
        <v>557</v>
      </c>
    </row>
    <row r="28" spans="1:25" ht="15.75" thickBot="1">
      <c r="B28" s="149">
        <v>43469</v>
      </c>
      <c r="C28" s="150">
        <v>0.45833333333333331</v>
      </c>
      <c r="D28" s="150">
        <v>0.54166666666666663</v>
      </c>
      <c r="E28" s="151" t="s">
        <v>527</v>
      </c>
      <c r="G28" s="141">
        <v>43490</v>
      </c>
      <c r="H28" s="138">
        <v>0.625</v>
      </c>
      <c r="I28" s="138">
        <v>0.72916666666666663</v>
      </c>
      <c r="J28" s="135" t="s">
        <v>558</v>
      </c>
      <c r="L28" s="202" t="s">
        <v>359</v>
      </c>
      <c r="M28" s="203"/>
      <c r="N28" s="203"/>
      <c r="O28" s="204"/>
    </row>
    <row r="29" spans="1:25" ht="15.75" thickBot="1">
      <c r="A29" s="1"/>
      <c r="B29" s="149">
        <v>43476</v>
      </c>
      <c r="C29" s="150">
        <v>0.375</v>
      </c>
      <c r="D29" s="150">
        <v>0.45833333333333331</v>
      </c>
      <c r="E29" s="151" t="s">
        <v>528</v>
      </c>
      <c r="F29" s="1"/>
      <c r="G29" s="141">
        <v>43497</v>
      </c>
      <c r="H29" s="138">
        <v>0.375</v>
      </c>
      <c r="I29" s="138">
        <v>0.45833333333333331</v>
      </c>
      <c r="J29" s="135" t="s">
        <v>559</v>
      </c>
      <c r="L29" s="144" t="s">
        <v>503</v>
      </c>
      <c r="M29" s="246" t="s">
        <v>501</v>
      </c>
      <c r="N29" s="246"/>
      <c r="O29" s="145" t="s">
        <v>502</v>
      </c>
    </row>
    <row r="30" spans="1:25">
      <c r="A30" s="1"/>
      <c r="B30" s="149">
        <v>43476</v>
      </c>
      <c r="C30" s="150">
        <v>0.45833333333333331</v>
      </c>
      <c r="D30" s="150">
        <v>0.54166666666666663</v>
      </c>
      <c r="E30" s="151" t="s">
        <v>529</v>
      </c>
      <c r="F30" s="1"/>
      <c r="G30" s="141">
        <v>43497</v>
      </c>
      <c r="H30" s="138">
        <v>0.375</v>
      </c>
      <c r="I30" s="138">
        <v>0.45833333333333331</v>
      </c>
      <c r="J30" s="135" t="s">
        <v>560</v>
      </c>
      <c r="L30" s="155">
        <v>43469</v>
      </c>
      <c r="M30" s="156">
        <v>0.375</v>
      </c>
      <c r="N30" s="156">
        <v>0.47916666666666669</v>
      </c>
      <c r="O30" s="157" t="s">
        <v>584</v>
      </c>
    </row>
    <row r="31" spans="1:25">
      <c r="A31" s="1"/>
      <c r="B31" s="149">
        <v>43483</v>
      </c>
      <c r="C31" s="150">
        <v>0.375</v>
      </c>
      <c r="D31" s="150">
        <v>0.45833333333333331</v>
      </c>
      <c r="E31" s="151" t="s">
        <v>530</v>
      </c>
      <c r="F31" s="1"/>
      <c r="G31" s="141">
        <v>43497</v>
      </c>
      <c r="H31" s="138">
        <v>0.45833333333333331</v>
      </c>
      <c r="I31" s="138">
        <v>0.54166666666666663</v>
      </c>
      <c r="J31" s="135" t="s">
        <v>561</v>
      </c>
      <c r="L31" s="149">
        <v>43469</v>
      </c>
      <c r="M31" s="150">
        <v>0.47916666666666669</v>
      </c>
      <c r="N31" s="150">
        <v>0.58333333333333337</v>
      </c>
      <c r="O31" s="151" t="s">
        <v>585</v>
      </c>
    </row>
    <row r="32" spans="1:25">
      <c r="B32" s="141">
        <v>43483</v>
      </c>
      <c r="C32" s="138">
        <v>0.45833333333333331</v>
      </c>
      <c r="D32" s="138">
        <v>0.54166666666666663</v>
      </c>
      <c r="E32" s="135" t="s">
        <v>531</v>
      </c>
      <c r="G32" s="141">
        <v>43497</v>
      </c>
      <c r="H32" s="138">
        <v>0.45833333333333331</v>
      </c>
      <c r="I32" s="138">
        <v>0.54166666666666663</v>
      </c>
      <c r="J32" s="135" t="s">
        <v>562</v>
      </c>
      <c r="L32" s="149">
        <v>43469</v>
      </c>
      <c r="M32" s="150">
        <v>0.58333333333333337</v>
      </c>
      <c r="N32" s="150">
        <v>0.6875</v>
      </c>
      <c r="O32" s="151" t="s">
        <v>586</v>
      </c>
    </row>
    <row r="33" spans="2:23">
      <c r="B33" s="141">
        <v>43490</v>
      </c>
      <c r="C33" s="138">
        <v>0.375</v>
      </c>
      <c r="D33" s="138">
        <v>0.45833333333333331</v>
      </c>
      <c r="E33" s="135" t="s">
        <v>532</v>
      </c>
      <c r="G33" s="141">
        <v>43497</v>
      </c>
      <c r="H33" s="138">
        <v>0.54166666666666663</v>
      </c>
      <c r="I33" s="138">
        <v>0.64583333333333337</v>
      </c>
      <c r="J33" s="135" t="s">
        <v>563</v>
      </c>
      <c r="K33" s="1"/>
      <c r="L33" s="149">
        <v>43476</v>
      </c>
      <c r="M33" s="150">
        <v>0.35416666666666669</v>
      </c>
      <c r="N33" s="150">
        <v>0.45833333333333331</v>
      </c>
      <c r="O33" s="151" t="s">
        <v>587</v>
      </c>
      <c r="P33" s="1"/>
    </row>
    <row r="34" spans="2:23">
      <c r="B34" s="141">
        <v>43490</v>
      </c>
      <c r="C34" s="138">
        <v>0.45833333333333331</v>
      </c>
      <c r="D34" s="138">
        <v>0.54166666666666663</v>
      </c>
      <c r="E34" s="135" t="s">
        <v>533</v>
      </c>
      <c r="G34" s="141">
        <v>43497</v>
      </c>
      <c r="H34" s="138">
        <v>0.54166666666666663</v>
      </c>
      <c r="I34" s="138">
        <v>0.64583333333333337</v>
      </c>
      <c r="J34" s="135" t="s">
        <v>564</v>
      </c>
      <c r="L34" s="149">
        <v>43483</v>
      </c>
      <c r="M34" s="150">
        <v>0.35416666666666669</v>
      </c>
      <c r="N34" s="150">
        <v>0.45833333333333331</v>
      </c>
      <c r="O34" s="151" t="s">
        <v>588</v>
      </c>
    </row>
    <row r="35" spans="2:23">
      <c r="B35" s="141">
        <v>43497</v>
      </c>
      <c r="C35" s="138">
        <v>0.375</v>
      </c>
      <c r="D35" s="138">
        <v>0.45833333333333331</v>
      </c>
      <c r="E35" s="135" t="s">
        <v>534</v>
      </c>
      <c r="G35" s="141">
        <v>43497</v>
      </c>
      <c r="H35" s="138">
        <v>0.64583333333333337</v>
      </c>
      <c r="I35" s="138">
        <v>0.75</v>
      </c>
      <c r="J35" s="135" t="s">
        <v>565</v>
      </c>
      <c r="L35" s="149">
        <v>43490</v>
      </c>
      <c r="M35" s="150">
        <v>0.35416666666666669</v>
      </c>
      <c r="N35" s="150">
        <v>0.4375</v>
      </c>
      <c r="O35" s="151" t="s">
        <v>589</v>
      </c>
      <c r="W35" t="s">
        <v>27</v>
      </c>
    </row>
    <row r="36" spans="2:23" ht="15.75" thickBot="1">
      <c r="B36" s="142">
        <v>43497</v>
      </c>
      <c r="C36" s="143">
        <v>0.45833333333333331</v>
      </c>
      <c r="D36" s="143">
        <v>0.54166666666666663</v>
      </c>
      <c r="E36" s="134" t="s">
        <v>535</v>
      </c>
      <c r="G36" s="142">
        <v>43497</v>
      </c>
      <c r="H36" s="143">
        <v>0.64583333333333337</v>
      </c>
      <c r="I36" s="143">
        <v>0.75</v>
      </c>
      <c r="J36" s="134" t="s">
        <v>566</v>
      </c>
      <c r="L36" s="152">
        <v>43497</v>
      </c>
      <c r="M36" s="153">
        <v>0.35416666666666669</v>
      </c>
      <c r="N36" s="153">
        <v>0.4375</v>
      </c>
      <c r="O36" s="154" t="s">
        <v>590</v>
      </c>
    </row>
  </sheetData>
  <mergeCells count="16">
    <mergeCell ref="L21:O21"/>
    <mergeCell ref="M22:N22"/>
    <mergeCell ref="L28:O28"/>
    <mergeCell ref="M29:N29"/>
    <mergeCell ref="G2:J2"/>
    <mergeCell ref="H3:I3"/>
    <mergeCell ref="L2:O2"/>
    <mergeCell ref="M3:N3"/>
    <mergeCell ref="L12:O12"/>
    <mergeCell ref="M13:N13"/>
    <mergeCell ref="C26:D26"/>
    <mergeCell ref="C3:D3"/>
    <mergeCell ref="B2:E2"/>
    <mergeCell ref="B18:E18"/>
    <mergeCell ref="C19:D19"/>
    <mergeCell ref="B25:E25"/>
  </mergeCells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14"/>
  <sheetViews>
    <sheetView zoomScale="80" zoomScaleNormal="80" workbookViewId="0">
      <selection activeCell="E21" sqref="E21"/>
    </sheetView>
  </sheetViews>
  <sheetFormatPr defaultColWidth="9.140625" defaultRowHeight="15"/>
  <cols>
    <col min="1" max="3" width="9.140625" style="1"/>
    <col min="4" max="4" width="9.140625" style="40"/>
    <col min="5" max="5" width="33.42578125" style="1" bestFit="1" customWidth="1"/>
    <col min="6" max="14" width="9.140625" style="1"/>
    <col min="15" max="15" width="9.140625" style="40"/>
    <col min="16" max="16384" width="9.140625" style="1"/>
  </cols>
  <sheetData>
    <row r="3" spans="2:7">
      <c r="B3" s="16"/>
      <c r="C3" s="16"/>
      <c r="D3" s="12"/>
    </row>
    <row r="4" spans="2:7">
      <c r="B4" s="16" t="s">
        <v>353</v>
      </c>
      <c r="C4" s="16"/>
      <c r="D4" s="12"/>
    </row>
    <row r="5" spans="2:7">
      <c r="B5" s="16"/>
      <c r="C5" s="16"/>
      <c r="D5" s="12"/>
    </row>
    <row r="6" spans="2:7">
      <c r="B6" s="66">
        <v>43469</v>
      </c>
      <c r="C6" s="16" t="s">
        <v>352</v>
      </c>
      <c r="D6" s="12"/>
    </row>
    <row r="7" spans="2:7">
      <c r="B7" s="16"/>
      <c r="C7" s="16"/>
      <c r="D7" s="12"/>
    </row>
    <row r="8" spans="2:7">
      <c r="B8" s="16"/>
      <c r="C8" s="16"/>
      <c r="D8" s="12"/>
    </row>
    <row r="13" spans="2:7">
      <c r="C13" s="1" t="s">
        <v>247</v>
      </c>
      <c r="D13" s="129">
        <v>43469</v>
      </c>
      <c r="E13" s="1" t="s">
        <v>591</v>
      </c>
      <c r="G13" s="1" t="s">
        <v>352</v>
      </c>
    </row>
    <row r="14" spans="2:7">
      <c r="D14" s="129">
        <v>43483</v>
      </c>
      <c r="E14" s="1" t="s">
        <v>93</v>
      </c>
      <c r="G14" s="1" t="s">
        <v>352</v>
      </c>
    </row>
  </sheetData>
  <pageMargins left="0.70866141732283472" right="0.70866141732283472" top="0.74803149606299213" bottom="0.74803149606299213" header="0.31496062992125984" footer="0.31496062992125984"/>
  <pageSetup paperSize="8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AK115"/>
  <sheetViews>
    <sheetView topLeftCell="B1" zoomScale="75" zoomScaleNormal="75" workbookViewId="0">
      <selection activeCell="E2" sqref="E2"/>
    </sheetView>
  </sheetViews>
  <sheetFormatPr defaultColWidth="9.140625" defaultRowHeight="15"/>
  <cols>
    <col min="1" max="1" width="2.42578125" style="1" bestFit="1" customWidth="1"/>
    <col min="2" max="2" width="19.140625" style="1" bestFit="1" customWidth="1"/>
    <col min="3" max="3" width="20.28515625" style="1" bestFit="1" customWidth="1"/>
    <col min="4" max="4" width="1.5703125" style="40" bestFit="1" customWidth="1"/>
    <col min="5" max="5" width="20.28515625" style="1" bestFit="1" customWidth="1"/>
    <col min="6" max="6" width="3.5703125" style="1" customWidth="1"/>
    <col min="7" max="7" width="1.5703125" style="1" bestFit="1" customWidth="1"/>
    <col min="8" max="8" width="3.5703125" style="1" customWidth="1"/>
    <col min="9" max="9" width="4" style="1" customWidth="1"/>
    <col min="10" max="11" width="5.5703125" style="1" customWidth="1"/>
    <col min="12" max="12" width="9.140625" style="1"/>
    <col min="13" max="13" width="16.28515625" style="1" bestFit="1" customWidth="1"/>
    <col min="14" max="14" width="15.5703125" style="1" bestFit="1" customWidth="1"/>
    <col min="15" max="15" width="1.5703125" style="40" bestFit="1" customWidth="1"/>
    <col min="16" max="16" width="15.5703125" style="1" bestFit="1" customWidth="1"/>
    <col min="17" max="17" width="4.28515625" style="1" customWidth="1"/>
    <col min="18" max="18" width="1.5703125" style="1" bestFit="1" customWidth="1"/>
    <col min="19" max="19" width="4.28515625" style="1" customWidth="1"/>
    <col min="20" max="20" width="4.42578125" style="1" customWidth="1"/>
    <col min="21" max="22" width="5.28515625" style="1" customWidth="1"/>
    <col min="23" max="23" width="9.140625" style="1"/>
    <col min="24" max="24" width="17.85546875" style="1" bestFit="1" customWidth="1"/>
    <col min="25" max="28" width="3.7109375" style="1" customWidth="1"/>
    <col min="29" max="36" width="9.28515625" style="1" bestFit="1" customWidth="1"/>
    <col min="37" max="37" width="9.28515625" style="167" bestFit="1" customWidth="1"/>
    <col min="38" max="16384" width="9.140625" style="1"/>
  </cols>
  <sheetData>
    <row r="1" spans="1:37" s="8" customFormat="1">
      <c r="B1" s="22"/>
      <c r="C1" s="247" t="s">
        <v>0</v>
      </c>
      <c r="D1" s="248"/>
      <c r="E1" s="248"/>
      <c r="F1" s="22"/>
      <c r="G1" s="22"/>
      <c r="H1" s="22"/>
      <c r="M1" s="22"/>
      <c r="N1" s="247" t="s">
        <v>1</v>
      </c>
      <c r="O1" s="248"/>
      <c r="P1" s="248"/>
      <c r="Q1" s="22"/>
      <c r="R1" s="22"/>
      <c r="S1" s="22"/>
      <c r="T1" s="22"/>
      <c r="U1" s="22"/>
      <c r="V1" s="22"/>
      <c r="X1" s="35" t="s">
        <v>88</v>
      </c>
      <c r="AK1" s="166"/>
    </row>
    <row r="2" spans="1:37">
      <c r="B2" s="2" t="s">
        <v>363</v>
      </c>
      <c r="D2" s="124"/>
      <c r="M2" s="2" t="s">
        <v>364</v>
      </c>
      <c r="O2" s="124"/>
    </row>
    <row r="3" spans="1:37">
      <c r="D3" s="124"/>
      <c r="O3" s="124"/>
      <c r="X3" s="37" t="str">
        <f>B2</f>
        <v>Poule F-A</v>
      </c>
      <c r="Y3" s="36" t="s">
        <v>79</v>
      </c>
      <c r="Z3" s="36" t="s">
        <v>80</v>
      </c>
      <c r="AA3" s="36" t="s">
        <v>81</v>
      </c>
      <c r="AB3" s="36" t="s">
        <v>87</v>
      </c>
      <c r="AC3" s="36" t="s">
        <v>4</v>
      </c>
      <c r="AD3" s="36" t="s">
        <v>82</v>
      </c>
      <c r="AE3" s="36" t="s">
        <v>83</v>
      </c>
      <c r="AF3" s="36" t="s">
        <v>84</v>
      </c>
      <c r="AG3" s="36" t="s">
        <v>85</v>
      </c>
      <c r="AH3" s="36" t="s">
        <v>86</v>
      </c>
      <c r="AI3" s="36" t="s">
        <v>5</v>
      </c>
      <c r="AJ3" s="36" t="s">
        <v>127</v>
      </c>
    </row>
    <row r="4" spans="1:37">
      <c r="A4" s="1">
        <v>1</v>
      </c>
      <c r="B4" s="4" t="s">
        <v>158</v>
      </c>
      <c r="C4" s="5" t="str">
        <f>VLOOKUP(B4,'Teams + teamnaam'!$AA$2:$AD$53,3,FALSE)</f>
        <v>VEV'67</v>
      </c>
      <c r="D4" s="124"/>
      <c r="M4" s="42" t="s">
        <v>158</v>
      </c>
      <c r="N4" s="5" t="str">
        <f>VLOOKUP(M4,'Teams + teamnaam'!$AA$2:$AD$53,3,FALSE)</f>
        <v>VEV'67</v>
      </c>
      <c r="O4" s="124"/>
      <c r="X4" s="27" t="str">
        <f>B4</f>
        <v>Manchester City</v>
      </c>
      <c r="Y4" s="6">
        <f>J12</f>
        <v>3</v>
      </c>
      <c r="Z4" s="6">
        <f>K14</f>
        <v>3</v>
      </c>
      <c r="AA4" s="6">
        <f>J17</f>
        <v>3</v>
      </c>
      <c r="AB4" s="6">
        <f>K19</f>
        <v>1</v>
      </c>
      <c r="AC4" s="28">
        <f>SUM(Y4:AB4)</f>
        <v>10</v>
      </c>
      <c r="AD4" s="6">
        <f>SUMIF(C12:C21,X4,F12:F21)+SUMIF(E12:E21,X4,H12:H21)</f>
        <v>5</v>
      </c>
      <c r="AE4" s="6">
        <f>SUMIF(C12:C21,X4,H12:H21)+SUMIF(E12:E21,X4,F12:F21)</f>
        <v>2</v>
      </c>
      <c r="AF4" s="6">
        <f>SUMPRODUCT((C12:C21=X4)*(J12:J21=3))+SUMPRODUCT((E12:E21=X4)*(K12:K21=3))</f>
        <v>3</v>
      </c>
      <c r="AG4" s="6">
        <f>SUMPRODUCT((C12:C21=X4)*(J12:J21=1))+SUMPRODUCT((E12:E21=X4)*(K12:K21=1))</f>
        <v>1</v>
      </c>
      <c r="AH4" s="6">
        <f>SUMPRODUCT((C12:C21=X4)*(J12:J21=0))+SUMPRODUCT((E12:E21=X4)*(K12:K21=0))</f>
        <v>0</v>
      </c>
      <c r="AI4" s="29">
        <f>RANK(AC4,AC4:AC8,0)</f>
        <v>1</v>
      </c>
      <c r="AJ4" s="6">
        <f>AD4-AE4</f>
        <v>3</v>
      </c>
      <c r="AK4" s="167">
        <v>1</v>
      </c>
    </row>
    <row r="5" spans="1:37">
      <c r="A5" s="1">
        <v>2</v>
      </c>
      <c r="B5" s="4" t="s">
        <v>101</v>
      </c>
      <c r="C5" s="5" t="str">
        <f>VLOOKUP(B5,'Teams + teamnaam'!$AA$2:$AD$53,3,FALSE)</f>
        <v>VEV'67</v>
      </c>
      <c r="D5" s="124"/>
      <c r="M5" s="42" t="s">
        <v>99</v>
      </c>
      <c r="N5" s="5" t="str">
        <f>VLOOKUP(M5,'Teams + teamnaam'!$AA$2:$AD$53,3,FALSE)</f>
        <v>SV Marum</v>
      </c>
      <c r="O5" s="124"/>
      <c r="X5" s="27" t="str">
        <f t="shared" ref="X5:X8" si="0">B5</f>
        <v>Liverpool</v>
      </c>
      <c r="Y5" s="6">
        <f>J13</f>
        <v>3</v>
      </c>
      <c r="Z5" s="6">
        <f>K15</f>
        <v>1</v>
      </c>
      <c r="AA5" s="6">
        <f>K17</f>
        <v>0</v>
      </c>
      <c r="AB5" s="6">
        <f>J20</f>
        <v>0</v>
      </c>
      <c r="AC5" s="28">
        <f t="shared" ref="AC5:AC8" si="1">SUM(Y5:AB5)</f>
        <v>4</v>
      </c>
      <c r="AD5" s="6">
        <f>SUMIF(C12:C21,X5,F12:F21)+SUMIF(E12:E21,X5,H12:H21)</f>
        <v>2</v>
      </c>
      <c r="AE5" s="6">
        <f>SUMIF(C12:C21,X5,H12:H21)+SUMIF(E12:E21,X5,F12:F21)</f>
        <v>4</v>
      </c>
      <c r="AF5" s="6">
        <f>SUMPRODUCT((C12:C21=X5)*(J12:J21=3))+SUMPRODUCT((E12:E21=X5)*(K12:K21=3))</f>
        <v>1</v>
      </c>
      <c r="AG5" s="6">
        <f>SUMPRODUCT((C12:C21=X5)*(J12:J21=1))+SUMPRODUCT((E12:E21=X5)*(K12:K21=1))</f>
        <v>1</v>
      </c>
      <c r="AH5" s="6">
        <f>SUMPRODUCT((C12:C21=X5)*(J12:J21=0))+SUMPRODUCT((E12:E21=X5)*(K12:K21=0))</f>
        <v>2</v>
      </c>
      <c r="AI5" s="29">
        <f>RANK(AC5,AC4:AC8,0)</f>
        <v>3</v>
      </c>
      <c r="AJ5" s="6">
        <f t="shared" ref="AJ5:AJ8" si="2">AD5-AE5</f>
        <v>-2</v>
      </c>
      <c r="AK5" s="167">
        <v>4</v>
      </c>
    </row>
    <row r="6" spans="1:37">
      <c r="A6" s="1">
        <v>3</v>
      </c>
      <c r="B6" s="4" t="s">
        <v>99</v>
      </c>
      <c r="C6" s="5" t="str">
        <f>VLOOKUP(B6,'Teams + teamnaam'!$AA$2:$AD$53,3,FALSE)</f>
        <v>SV Marum</v>
      </c>
      <c r="D6" s="124"/>
      <c r="M6" s="42" t="s">
        <v>625</v>
      </c>
      <c r="N6" s="5" t="s">
        <v>607</v>
      </c>
      <c r="O6" s="124"/>
      <c r="X6" s="27" t="str">
        <f t="shared" si="0"/>
        <v>Real Madrid</v>
      </c>
      <c r="Y6" s="6">
        <f>J14</f>
        <v>0</v>
      </c>
      <c r="Z6" s="6">
        <f>J16</f>
        <v>1</v>
      </c>
      <c r="AA6" s="6">
        <f>K18</f>
        <v>3</v>
      </c>
      <c r="AB6" s="6">
        <f>K20</f>
        <v>3</v>
      </c>
      <c r="AC6" s="28">
        <f t="shared" si="1"/>
        <v>7</v>
      </c>
      <c r="AD6" s="6">
        <f>SUMIF(C12:C21,X6,F12:F21)+SUMIF(E12:E21,X6,H12:H21)</f>
        <v>3</v>
      </c>
      <c r="AE6" s="6">
        <f>SUMIF(C12:C21,X6,H12:H21)+SUMIF(E12:E21,X6,F12:F21)</f>
        <v>1</v>
      </c>
      <c r="AF6" s="6">
        <f>SUMPRODUCT((C12:C21=X6)*(J12:J21=3))+SUMPRODUCT((E12:E21=X6)*(K12:K21=3))</f>
        <v>2</v>
      </c>
      <c r="AG6" s="6">
        <f>SUMPRODUCT((C12:C21=X6)*(J12:J21=1))+SUMPRODUCT((E12:E21=X6)*(K12:K21=1))</f>
        <v>1</v>
      </c>
      <c r="AH6" s="6">
        <f>SUMPRODUCT((C12:C21=X6)*(J12:J21=0))+SUMPRODUCT((E12:E21=X6)*(K12:K21=0))</f>
        <v>1</v>
      </c>
      <c r="AI6" s="29">
        <f>RANK(AC6,AC4:AC8,0)</f>
        <v>2</v>
      </c>
      <c r="AJ6" s="6">
        <f t="shared" si="2"/>
        <v>2</v>
      </c>
      <c r="AK6" s="167">
        <v>2</v>
      </c>
    </row>
    <row r="7" spans="1:37">
      <c r="A7" s="1">
        <v>4</v>
      </c>
      <c r="B7" s="4" t="s">
        <v>103</v>
      </c>
      <c r="C7" s="5" t="str">
        <f>VLOOKUP(B7,'Teams + teamnaam'!$AA$2:$AD$53,3,FALSE)</f>
        <v>VV Grijpskerk</v>
      </c>
      <c r="D7" s="124"/>
      <c r="M7" s="42" t="s">
        <v>101</v>
      </c>
      <c r="N7" s="5" t="str">
        <f>VLOOKUP(M7,'Teams + teamnaam'!$AA$2:$AD$53,3,FALSE)</f>
        <v>VEV'67</v>
      </c>
      <c r="O7" s="124"/>
      <c r="X7" s="27" t="str">
        <f t="shared" si="0"/>
        <v>Juventus</v>
      </c>
      <c r="Y7" s="6">
        <f>K13</f>
        <v>0</v>
      </c>
      <c r="Z7" s="6">
        <f>K16</f>
        <v>1</v>
      </c>
      <c r="AA7" s="6">
        <f>J19</f>
        <v>1</v>
      </c>
      <c r="AB7" s="6">
        <f>J21</f>
        <v>0</v>
      </c>
      <c r="AC7" s="28">
        <f t="shared" si="1"/>
        <v>2</v>
      </c>
      <c r="AD7" s="6">
        <f>SUMIF(C12:C21,X7,F12:F21)+SUMIF(E12:E21,X7,H12:H21)</f>
        <v>1</v>
      </c>
      <c r="AE7" s="6">
        <f>SUMIF(C12:C21,X7,H12:H21)+SUMIF(E12:E21,X7,F12:F21)</f>
        <v>3</v>
      </c>
      <c r="AF7" s="6">
        <f>SUMPRODUCT((C12:C21=X7)*(J12:J21=3))+SUMPRODUCT((E12:E21=X7)*(K12:K21=3))</f>
        <v>0</v>
      </c>
      <c r="AG7" s="6">
        <f>SUMPRODUCT((C12:C21=X7)*(J12:J21=1))+SUMPRODUCT((E12:E21=X7)*(K12:K21=1))</f>
        <v>2</v>
      </c>
      <c r="AH7" s="6">
        <f>SUMPRODUCT((C12:C21=X7)*(J12:J21=0))+SUMPRODUCT((E12:E21=X7)*(K12:K21=0))</f>
        <v>2</v>
      </c>
      <c r="AI7" s="29">
        <f>RANK(AC7,AC4:AC8,0)</f>
        <v>5</v>
      </c>
      <c r="AJ7" s="6">
        <f t="shared" si="2"/>
        <v>-2</v>
      </c>
      <c r="AK7" s="167">
        <v>5</v>
      </c>
    </row>
    <row r="8" spans="1:37">
      <c r="A8" s="1">
        <v>5</v>
      </c>
      <c r="B8" s="4" t="s">
        <v>625</v>
      </c>
      <c r="C8" s="5" t="s">
        <v>607</v>
      </c>
      <c r="D8" s="124"/>
      <c r="M8" s="42" t="s">
        <v>108</v>
      </c>
      <c r="N8" s="5" t="str">
        <f>VLOOKUP(M8,'Teams + teamnaam'!$AA$2:$AD$53,3,FALSE)</f>
        <v>VV Grijpskerk</v>
      </c>
      <c r="O8" s="124"/>
      <c r="X8" s="27" t="str">
        <f t="shared" si="0"/>
        <v>SC Cambuur</v>
      </c>
      <c r="Y8" s="6">
        <f>K12</f>
        <v>0</v>
      </c>
      <c r="Z8" s="6">
        <f>J15</f>
        <v>1</v>
      </c>
      <c r="AA8" s="6">
        <f>J18</f>
        <v>0</v>
      </c>
      <c r="AB8" s="6">
        <f>K21</f>
        <v>3</v>
      </c>
      <c r="AC8" s="28">
        <f t="shared" si="1"/>
        <v>4</v>
      </c>
      <c r="AD8" s="6">
        <f>SUMIF(C12:C21,X8,F12:F21)+SUMIF(E12:E21,X8,H12:H21)</f>
        <v>1</v>
      </c>
      <c r="AE8" s="6">
        <f>SUMIF(C12:C21,X8,H12:H21)+SUMIF(E12:E21,X8,F12:F21)</f>
        <v>2</v>
      </c>
      <c r="AF8" s="6">
        <f>SUMPRODUCT((C12:C21=X8)*(J12:J21=3))+SUMPRODUCT((E12:E21=X8)*(K12:K21=3))</f>
        <v>1</v>
      </c>
      <c r="AG8" s="6">
        <f>SUMPRODUCT((C12:C21=X8)*(J12:J21=1))+SUMPRODUCT((E12:E21=X8)*(K12:K21=1))</f>
        <v>1</v>
      </c>
      <c r="AH8" s="6">
        <f>SUMPRODUCT((C12:C21=X8)*(J12:J21=0))+SUMPRODUCT((E12:E21=X8)*(K12:K21=0))</f>
        <v>2</v>
      </c>
      <c r="AI8" s="29">
        <f>RANK(AC8,AC4:AC8,0)</f>
        <v>3</v>
      </c>
      <c r="AJ8" s="6">
        <f t="shared" si="2"/>
        <v>-1</v>
      </c>
      <c r="AK8" s="167">
        <v>3</v>
      </c>
    </row>
    <row r="9" spans="1:37">
      <c r="B9" s="2"/>
      <c r="D9" s="124"/>
      <c r="E9" s="2"/>
      <c r="O9" s="124"/>
      <c r="X9" s="31"/>
      <c r="Y9" s="32"/>
      <c r="Z9" s="32"/>
      <c r="AA9" s="32"/>
      <c r="AB9" s="32"/>
      <c r="AC9" s="32"/>
      <c r="AD9" s="32"/>
      <c r="AE9" s="32"/>
      <c r="AF9" s="31"/>
      <c r="AG9" s="31"/>
      <c r="AH9" s="31"/>
    </row>
    <row r="10" spans="1:37">
      <c r="B10" s="2" t="s">
        <v>626</v>
      </c>
      <c r="D10" s="124"/>
      <c r="E10" s="2" t="s">
        <v>334</v>
      </c>
      <c r="M10" s="2" t="s">
        <v>342</v>
      </c>
      <c r="O10" s="124"/>
      <c r="X10" s="31"/>
      <c r="Y10" s="32"/>
      <c r="Z10" s="32"/>
      <c r="AA10" s="32"/>
      <c r="AB10" s="32"/>
      <c r="AC10" s="32"/>
      <c r="AD10" s="32"/>
      <c r="AE10" s="32"/>
      <c r="AF10" s="31"/>
      <c r="AG10" s="31"/>
      <c r="AH10" s="31"/>
    </row>
    <row r="11" spans="1:37">
      <c r="B11" s="8"/>
      <c r="C11" s="8"/>
      <c r="D11" s="123"/>
      <c r="E11" s="8"/>
      <c r="F11" s="249" t="s">
        <v>5</v>
      </c>
      <c r="G11" s="171"/>
      <c r="H11" s="171"/>
      <c r="I11" s="8"/>
      <c r="J11" s="250" t="s">
        <v>4</v>
      </c>
      <c r="K11" s="249"/>
      <c r="L11" s="122"/>
      <c r="M11" s="8"/>
      <c r="N11" s="8"/>
      <c r="O11" s="123"/>
      <c r="P11" s="8"/>
      <c r="Q11" s="249" t="s">
        <v>5</v>
      </c>
      <c r="R11" s="171"/>
      <c r="S11" s="171"/>
      <c r="T11" s="8"/>
      <c r="U11" s="250" t="s">
        <v>4</v>
      </c>
      <c r="V11" s="249"/>
      <c r="X11" s="35" t="s">
        <v>88</v>
      </c>
      <c r="Y11" s="32"/>
      <c r="Z11" s="32"/>
      <c r="AA11" s="32"/>
      <c r="AB11" s="32"/>
      <c r="AC11" s="32"/>
      <c r="AD11" s="32"/>
      <c r="AE11" s="32"/>
      <c r="AF11" s="31"/>
      <c r="AG11" s="33"/>
      <c r="AH11" s="31"/>
    </row>
    <row r="12" spans="1:37">
      <c r="B12" s="10" t="s">
        <v>330</v>
      </c>
      <c r="C12" s="11" t="str">
        <f>B4</f>
        <v>Manchester City</v>
      </c>
      <c r="D12" s="12" t="s">
        <v>7</v>
      </c>
      <c r="E12" s="13" t="str">
        <f>B8</f>
        <v>SC Cambuur</v>
      </c>
      <c r="F12" s="14">
        <v>1</v>
      </c>
      <c r="G12" s="12" t="s">
        <v>7</v>
      </c>
      <c r="H12" s="14">
        <v>0</v>
      </c>
      <c r="I12" s="12"/>
      <c r="J12" s="6">
        <f>IF(F12="","",IF(F12&gt;H12,3,IF(F12=H12,1,0)))</f>
        <v>3</v>
      </c>
      <c r="K12" s="6">
        <f>IF(H12="","",IF(H12&gt;F12,3,IF(H12=F12,1,0)))</f>
        <v>0</v>
      </c>
      <c r="M12" s="10" t="s">
        <v>6</v>
      </c>
      <c r="N12" s="11" t="str">
        <f>M4</f>
        <v>Manchester City</v>
      </c>
      <c r="O12" s="12" t="s">
        <v>7</v>
      </c>
      <c r="P12" s="13" t="str">
        <f>M8</f>
        <v>Inter Milan</v>
      </c>
      <c r="Q12" s="14"/>
      <c r="R12" s="12" t="s">
        <v>7</v>
      </c>
      <c r="S12" s="14"/>
      <c r="T12" s="12"/>
      <c r="U12" s="6" t="str">
        <f>IF(Q12="","",IF(Q12&gt;S12,3,IF(Q12=S12,1,0)))</f>
        <v/>
      </c>
      <c r="V12" s="6" t="str">
        <f>IF(S12="","",IF(S12&gt;Q12,3,IF(S12=Q12,1,0)))</f>
        <v/>
      </c>
      <c r="X12" s="31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7">
      <c r="B13" s="16" t="s">
        <v>331</v>
      </c>
      <c r="C13" s="11" t="str">
        <f>B5</f>
        <v>Liverpool</v>
      </c>
      <c r="D13" s="12" t="s">
        <v>7</v>
      </c>
      <c r="E13" s="13" t="str">
        <f>B7</f>
        <v>Juventus</v>
      </c>
      <c r="F13" s="14">
        <v>1</v>
      </c>
      <c r="G13" s="12" t="s">
        <v>7</v>
      </c>
      <c r="H13" s="14">
        <v>0</v>
      </c>
      <c r="I13" s="12"/>
      <c r="J13" s="6">
        <f t="shared" ref="J13:J21" si="3">IF(F13="","",IF(F13&gt;H13,3,IF(F13=H13,1,0)))</f>
        <v>3</v>
      </c>
      <c r="K13" s="6">
        <f t="shared" ref="K13:K21" si="4">IF(H13="","",IF(H13&gt;F13,3,IF(H13=F13,1,0)))</f>
        <v>0</v>
      </c>
      <c r="M13" s="16" t="s">
        <v>9</v>
      </c>
      <c r="N13" s="11" t="str">
        <f>M5</f>
        <v>Real Madrid</v>
      </c>
      <c r="O13" s="12" t="s">
        <v>7</v>
      </c>
      <c r="P13" s="13" t="str">
        <f>M7</f>
        <v>Liverpool</v>
      </c>
      <c r="Q13" s="14"/>
      <c r="R13" s="12" t="s">
        <v>7</v>
      </c>
      <c r="S13" s="14"/>
      <c r="T13" s="12"/>
      <c r="U13" s="6" t="str">
        <f t="shared" ref="U13:U17" si="5">IF(Q13="","",IF(Q13&gt;S13,3,IF(Q13=S13,1,0)))</f>
        <v/>
      </c>
      <c r="V13" s="6" t="str">
        <f t="shared" ref="V13:V17" si="6">IF(S13="","",IF(S13&gt;Q13,3,IF(S13=Q13,1,0)))</f>
        <v/>
      </c>
      <c r="X13" s="37" t="str">
        <f>M2</f>
        <v>Poule F-AA</v>
      </c>
      <c r="Y13" s="36" t="s">
        <v>79</v>
      </c>
      <c r="Z13" s="36" t="s">
        <v>80</v>
      </c>
      <c r="AA13" s="36" t="s">
        <v>81</v>
      </c>
      <c r="AB13" s="36" t="s">
        <v>87</v>
      </c>
      <c r="AC13" s="36" t="s">
        <v>4</v>
      </c>
      <c r="AD13" s="36" t="s">
        <v>82</v>
      </c>
      <c r="AE13" s="36" t="s">
        <v>83</v>
      </c>
      <c r="AF13" s="36" t="s">
        <v>84</v>
      </c>
      <c r="AG13" s="36" t="s">
        <v>85</v>
      </c>
      <c r="AH13" s="36" t="s">
        <v>86</v>
      </c>
      <c r="AI13" s="36" t="s">
        <v>5</v>
      </c>
      <c r="AJ13" s="36" t="s">
        <v>127</v>
      </c>
    </row>
    <row r="14" spans="1:37">
      <c r="B14" s="16" t="s">
        <v>332</v>
      </c>
      <c r="C14" s="11" t="str">
        <f>B6</f>
        <v>Real Madrid</v>
      </c>
      <c r="D14" s="12" t="s">
        <v>7</v>
      </c>
      <c r="E14" s="13" t="str">
        <f>B4</f>
        <v>Manchester City</v>
      </c>
      <c r="F14" s="14">
        <v>0</v>
      </c>
      <c r="G14" s="17" t="s">
        <v>7</v>
      </c>
      <c r="H14" s="14">
        <v>1</v>
      </c>
      <c r="I14" s="12"/>
      <c r="J14" s="6">
        <f t="shared" si="3"/>
        <v>0</v>
      </c>
      <c r="K14" s="6">
        <f t="shared" si="4"/>
        <v>3</v>
      </c>
      <c r="M14" s="16" t="s">
        <v>11</v>
      </c>
      <c r="N14" s="11" t="str">
        <f>M6</f>
        <v>SC Cambuur</v>
      </c>
      <c r="O14" s="12" t="s">
        <v>7</v>
      </c>
      <c r="P14" s="13" t="str">
        <f>M4</f>
        <v>Manchester City</v>
      </c>
      <c r="Q14" s="14"/>
      <c r="R14" s="17" t="s">
        <v>7</v>
      </c>
      <c r="S14" s="14"/>
      <c r="T14" s="12"/>
      <c r="U14" s="6" t="str">
        <f t="shared" si="5"/>
        <v/>
      </c>
      <c r="V14" s="6" t="str">
        <f t="shared" si="6"/>
        <v/>
      </c>
      <c r="X14" s="27" t="str">
        <f>M4</f>
        <v>Manchester City</v>
      </c>
      <c r="Y14" s="6" t="str">
        <f>U12</f>
        <v/>
      </c>
      <c r="Z14" s="6" t="str">
        <f>V14</f>
        <v/>
      </c>
      <c r="AA14" s="6" t="str">
        <f>U17</f>
        <v/>
      </c>
      <c r="AB14" s="6" t="str">
        <f>V19</f>
        <v/>
      </c>
      <c r="AC14" s="28">
        <f>SUM(Y14:AB14)</f>
        <v>0</v>
      </c>
      <c r="AD14" s="6">
        <f>SUMIF(N12:N21,X14,Q12:Q21)+SUMIF(P12:P21,X14,S12:S21)</f>
        <v>0</v>
      </c>
      <c r="AE14" s="6">
        <f>SUMIF(N12:N21,X14,S12:S21)+SUMIF(P12:P21,X14,Q12:Q21)</f>
        <v>0</v>
      </c>
      <c r="AF14" s="6">
        <f>SUMPRODUCT((N12:N21=X14)*(U12:U21=3))+SUMPRODUCT((P12:P21=X14)*(V12:V21=3))</f>
        <v>0</v>
      </c>
      <c r="AG14" s="6">
        <f>SUMPRODUCT((N12:N21=X14)*(U12:U21=1))+SUMPRODUCT((P12:P21=X14)*(V12:V21=1))</f>
        <v>0</v>
      </c>
      <c r="AH14" s="6">
        <f>SUMPRODUCT((N12:N21=X14)*(U12:U21=0))+SUMPRODUCT((P12:P21=X14)*(V12:V21=0))</f>
        <v>0</v>
      </c>
      <c r="AI14" s="29">
        <f>RANK(AC14,AC14:AC18,0)</f>
        <v>1</v>
      </c>
      <c r="AJ14" s="6">
        <f>AD14-AE14</f>
        <v>0</v>
      </c>
    </row>
    <row r="15" spans="1:37">
      <c r="B15" s="16" t="s">
        <v>333</v>
      </c>
      <c r="C15" s="11" t="str">
        <f>B8</f>
        <v>SC Cambuur</v>
      </c>
      <c r="D15" s="12" t="s">
        <v>7</v>
      </c>
      <c r="E15" s="13" t="str">
        <f>B5</f>
        <v>Liverpool</v>
      </c>
      <c r="F15" s="14">
        <v>0</v>
      </c>
      <c r="G15" s="12" t="s">
        <v>7</v>
      </c>
      <c r="H15" s="14">
        <v>0</v>
      </c>
      <c r="I15" s="12"/>
      <c r="J15" s="6">
        <f t="shared" si="3"/>
        <v>1</v>
      </c>
      <c r="K15" s="6">
        <f t="shared" si="4"/>
        <v>1</v>
      </c>
      <c r="M15" s="16" t="s">
        <v>13</v>
      </c>
      <c r="N15" s="11" t="str">
        <f>M8</f>
        <v>Inter Milan</v>
      </c>
      <c r="O15" s="12" t="s">
        <v>7</v>
      </c>
      <c r="P15" s="13" t="str">
        <f>M5</f>
        <v>Real Madrid</v>
      </c>
      <c r="Q15" s="14"/>
      <c r="R15" s="12" t="s">
        <v>7</v>
      </c>
      <c r="S15" s="14"/>
      <c r="T15" s="12"/>
      <c r="U15" s="6" t="str">
        <f t="shared" si="5"/>
        <v/>
      </c>
      <c r="V15" s="6" t="str">
        <f t="shared" si="6"/>
        <v/>
      </c>
      <c r="X15" s="27" t="str">
        <f t="shared" ref="X15:X18" si="7">M5</f>
        <v>Real Madrid</v>
      </c>
      <c r="Y15" s="6" t="str">
        <f>U13</f>
        <v/>
      </c>
      <c r="Z15" s="6" t="str">
        <f>V15</f>
        <v/>
      </c>
      <c r="AA15" s="6" t="str">
        <f>V17</f>
        <v/>
      </c>
      <c r="AB15" s="6" t="str">
        <f>U20</f>
        <v/>
      </c>
      <c r="AC15" s="28">
        <f t="shared" ref="AC15:AC18" si="8">SUM(Y15:AB15)</f>
        <v>0</v>
      </c>
      <c r="AD15" s="6">
        <f>SUMIF(N12:N21,X15,Q12:Q21)+SUMIF(P12:P21,X15,S12:S21)</f>
        <v>0</v>
      </c>
      <c r="AE15" s="6">
        <f>SUMIF(N12:N21,X15,S12:S21)+SUMIF(P12:P21,X15,Q12:Q21)</f>
        <v>0</v>
      </c>
      <c r="AF15" s="6">
        <f>SUMPRODUCT((N12:N21=X15)*(U12:U21=3))+SUMPRODUCT((P12:P21=X15)*(V12:V21=3))</f>
        <v>0</v>
      </c>
      <c r="AG15" s="6">
        <f>SUMPRODUCT((N12:N21=X15)*(U12:U21=1))+SUMPRODUCT((P12:P21=X15)*(V12:V21=1))</f>
        <v>0</v>
      </c>
      <c r="AH15" s="6">
        <f>SUMPRODUCT((N12:N21=X15)*(U12:U21=0))+SUMPRODUCT((P12:P21=X15)*(V12:V21=0))</f>
        <v>0</v>
      </c>
      <c r="AI15" s="29">
        <f>RANK(AC15,AC14:AC18,0)</f>
        <v>1</v>
      </c>
      <c r="AJ15" s="6">
        <f t="shared" ref="AJ15:AJ18" si="9">AD15-AE15</f>
        <v>0</v>
      </c>
    </row>
    <row r="16" spans="1:37">
      <c r="B16" s="10" t="s">
        <v>335</v>
      </c>
      <c r="C16" s="11" t="str">
        <f>B6</f>
        <v>Real Madrid</v>
      </c>
      <c r="D16" s="12" t="s">
        <v>7</v>
      </c>
      <c r="E16" s="13" t="str">
        <f>B7</f>
        <v>Juventus</v>
      </c>
      <c r="F16" s="14">
        <v>0</v>
      </c>
      <c r="G16" s="12" t="s">
        <v>7</v>
      </c>
      <c r="H16" s="14">
        <v>0</v>
      </c>
      <c r="I16" s="12"/>
      <c r="J16" s="6">
        <f t="shared" si="3"/>
        <v>1</v>
      </c>
      <c r="K16" s="6">
        <f t="shared" si="4"/>
        <v>1</v>
      </c>
      <c r="M16" s="10" t="s">
        <v>15</v>
      </c>
      <c r="N16" s="11" t="str">
        <f>M6</f>
        <v>SC Cambuur</v>
      </c>
      <c r="O16" s="12" t="s">
        <v>7</v>
      </c>
      <c r="P16" s="13" t="str">
        <f>M7</f>
        <v>Liverpool</v>
      </c>
      <c r="Q16" s="14"/>
      <c r="R16" s="12" t="s">
        <v>7</v>
      </c>
      <c r="S16" s="14"/>
      <c r="T16" s="12"/>
      <c r="U16" s="6" t="str">
        <f t="shared" si="5"/>
        <v/>
      </c>
      <c r="V16" s="6" t="str">
        <f t="shared" si="6"/>
        <v/>
      </c>
      <c r="X16" s="27" t="str">
        <f t="shared" si="7"/>
        <v>SC Cambuur</v>
      </c>
      <c r="Y16" s="6" t="str">
        <f>U14</f>
        <v/>
      </c>
      <c r="Z16" s="6" t="str">
        <f>U16</f>
        <v/>
      </c>
      <c r="AA16" s="6" t="str">
        <f>V18</f>
        <v/>
      </c>
      <c r="AB16" s="6" t="str">
        <f>V20</f>
        <v/>
      </c>
      <c r="AC16" s="28">
        <f t="shared" si="8"/>
        <v>0</v>
      </c>
      <c r="AD16" s="6">
        <f>SUMIF(N12:N21,X16,Q12:Q21)+SUMIF(P12:P21,X16,S12:S21)</f>
        <v>0</v>
      </c>
      <c r="AE16" s="6">
        <f>SUMIF(N12:N21,X16,S12:S21)+SUMIF(P12:P21,X16,Q12:Q21)</f>
        <v>0</v>
      </c>
      <c r="AF16" s="6">
        <f>SUMPRODUCT((N12:N21=X16)*(U12:U21=3))+SUMPRODUCT((P12:P21=X16)*(V12:V21=3))</f>
        <v>0</v>
      </c>
      <c r="AG16" s="6">
        <f>SUMPRODUCT((N12:N21=X16)*(U12:U21=1))+SUMPRODUCT((P12:P21=X16)*(V12:V21=1))</f>
        <v>0</v>
      </c>
      <c r="AH16" s="6">
        <f>SUMPRODUCT((N12:N21=X16)*(U12:U21=0))+SUMPRODUCT((P12:P21=X16)*(V12:V21=0))</f>
        <v>0</v>
      </c>
      <c r="AI16" s="29">
        <f>RANK(AC16,AC14:AC18,0)</f>
        <v>1</v>
      </c>
      <c r="AJ16" s="6">
        <f t="shared" si="9"/>
        <v>0</v>
      </c>
    </row>
    <row r="17" spans="1:37">
      <c r="B17" s="16" t="s">
        <v>336</v>
      </c>
      <c r="C17" s="11" t="str">
        <f>B4</f>
        <v>Manchester City</v>
      </c>
      <c r="D17" s="12" t="s">
        <v>7</v>
      </c>
      <c r="E17" s="13" t="str">
        <f>B5</f>
        <v>Liverpool</v>
      </c>
      <c r="F17" s="14">
        <v>2</v>
      </c>
      <c r="G17" s="12" t="s">
        <v>7</v>
      </c>
      <c r="H17" s="14">
        <v>1</v>
      </c>
      <c r="I17" s="12"/>
      <c r="J17" s="6">
        <f t="shared" si="3"/>
        <v>3</v>
      </c>
      <c r="K17" s="6">
        <f t="shared" si="4"/>
        <v>0</v>
      </c>
      <c r="M17" s="16" t="s">
        <v>17</v>
      </c>
      <c r="N17" s="11" t="str">
        <f>M4</f>
        <v>Manchester City</v>
      </c>
      <c r="O17" s="12" t="s">
        <v>7</v>
      </c>
      <c r="P17" s="13" t="str">
        <f>M5</f>
        <v>Real Madrid</v>
      </c>
      <c r="Q17" s="14"/>
      <c r="R17" s="12" t="s">
        <v>7</v>
      </c>
      <c r="S17" s="14"/>
      <c r="T17" s="12"/>
      <c r="U17" s="6" t="str">
        <f t="shared" si="5"/>
        <v/>
      </c>
      <c r="V17" s="6" t="str">
        <f t="shared" si="6"/>
        <v/>
      </c>
      <c r="X17" s="27" t="str">
        <f t="shared" si="7"/>
        <v>Liverpool</v>
      </c>
      <c r="Y17" s="6" t="str">
        <f>V13</f>
        <v/>
      </c>
      <c r="Z17" s="6" t="str">
        <f>V16</f>
        <v/>
      </c>
      <c r="AA17" s="6" t="str">
        <f>U19</f>
        <v/>
      </c>
      <c r="AB17" s="6" t="str">
        <f>U21</f>
        <v/>
      </c>
      <c r="AC17" s="28">
        <f t="shared" si="8"/>
        <v>0</v>
      </c>
      <c r="AD17" s="6">
        <f>SUMIF(N12:N21,X17,Q12:Q21)+SUMIF(P12:P21,X17,S12:S21)</f>
        <v>0</v>
      </c>
      <c r="AE17" s="6">
        <f>SUMIF(N12:N21,X17,S12:S21)+SUMIF(P12:P21,X17,Q12:Q21)</f>
        <v>0</v>
      </c>
      <c r="AF17" s="6">
        <f>SUMPRODUCT((N12:N21=X17)*(U12:U21=3))+SUMPRODUCT((P12:P21=X17)*(V12:V21=3))</f>
        <v>0</v>
      </c>
      <c r="AG17" s="6">
        <f>SUMPRODUCT((N12:N21=X17)*(U12:U21=1))+SUMPRODUCT((P12:P21=X17)*(V12:V21=1))</f>
        <v>0</v>
      </c>
      <c r="AH17" s="6">
        <f>SUMPRODUCT((N12:N21=X17)*(U12:U21=0))+SUMPRODUCT((P12:P21=X17)*(V12:V21=0))</f>
        <v>0</v>
      </c>
      <c r="AI17" s="29">
        <f>RANK(AC17,AC14:AC18,0)</f>
        <v>1</v>
      </c>
      <c r="AJ17" s="6">
        <f t="shared" si="9"/>
        <v>0</v>
      </c>
    </row>
    <row r="18" spans="1:37">
      <c r="B18" s="59" t="s">
        <v>337</v>
      </c>
      <c r="C18" s="11" t="str">
        <f>B8</f>
        <v>SC Cambuur</v>
      </c>
      <c r="D18" s="12" t="s">
        <v>7</v>
      </c>
      <c r="E18" s="13" t="str">
        <f>B6</f>
        <v>Real Madrid</v>
      </c>
      <c r="F18" s="14">
        <v>0</v>
      </c>
      <c r="G18" s="12" t="s">
        <v>7</v>
      </c>
      <c r="H18" s="14">
        <v>1</v>
      </c>
      <c r="I18" s="12"/>
      <c r="J18" s="6">
        <f t="shared" si="3"/>
        <v>0</v>
      </c>
      <c r="K18" s="6">
        <f t="shared" si="4"/>
        <v>3</v>
      </c>
      <c r="M18" s="16" t="s">
        <v>21</v>
      </c>
      <c r="N18" s="11" t="str">
        <f>M8</f>
        <v>Inter Milan</v>
      </c>
      <c r="O18" s="12" t="s">
        <v>7</v>
      </c>
      <c r="P18" s="13" t="str">
        <f>M6</f>
        <v>SC Cambuur</v>
      </c>
      <c r="Q18" s="14"/>
      <c r="R18" s="12" t="s">
        <v>7</v>
      </c>
      <c r="S18" s="14"/>
      <c r="T18" s="12"/>
      <c r="U18" s="6" t="str">
        <f>IF(Q18="","",IF(Q18&gt;S18,3,IF(Q18=S18,1,0)))</f>
        <v/>
      </c>
      <c r="V18" s="6" t="str">
        <f>IF(S18="","",IF(S18&gt;Q18,3,IF(S18=Q18,1,0)))</f>
        <v/>
      </c>
      <c r="X18" s="27" t="str">
        <f t="shared" si="7"/>
        <v>Inter Milan</v>
      </c>
      <c r="Y18" s="6" t="str">
        <f>V12</f>
        <v/>
      </c>
      <c r="Z18" s="6" t="str">
        <f>U15</f>
        <v/>
      </c>
      <c r="AA18" s="6" t="str">
        <f>U18</f>
        <v/>
      </c>
      <c r="AB18" s="6" t="str">
        <f>V21</f>
        <v/>
      </c>
      <c r="AC18" s="28">
        <f t="shared" si="8"/>
        <v>0</v>
      </c>
      <c r="AD18" s="6">
        <f>SUMIF(N12:N21,X18,Q12:Q21)+SUMIF(P12:P21,X18,S12:S21)</f>
        <v>0</v>
      </c>
      <c r="AE18" s="6">
        <f>SUMIF(N12:N21,X18,S12:S21)+SUMIF(P12:P21,X18,Q12:Q21)</f>
        <v>0</v>
      </c>
      <c r="AF18" s="6">
        <f>SUMPRODUCT((N12:N21=X18)*(U12:U21=3))+SUMPRODUCT((P12:P21=X18)*(V12:V21=3))</f>
        <v>0</v>
      </c>
      <c r="AG18" s="6">
        <f>SUMPRODUCT((N12:N21=X18)*(U12:U21=1))+SUMPRODUCT((P12:P21=X18)*(V12:V21=1))</f>
        <v>0</v>
      </c>
      <c r="AH18" s="6">
        <f>SUMPRODUCT((N12:N21=X18)*(U12:U21=0))+SUMPRODUCT((P12:P21=X18)*(V12:V21=0))</f>
        <v>0</v>
      </c>
      <c r="AI18" s="29">
        <f>RANK(AC18,AC14:AC18,0)</f>
        <v>1</v>
      </c>
      <c r="AJ18" s="6">
        <f t="shared" si="9"/>
        <v>0</v>
      </c>
    </row>
    <row r="19" spans="1:37">
      <c r="B19" s="16" t="s">
        <v>338</v>
      </c>
      <c r="C19" s="11" t="str">
        <f>B7</f>
        <v>Juventus</v>
      </c>
      <c r="D19" s="12" t="s">
        <v>7</v>
      </c>
      <c r="E19" s="13" t="str">
        <f>B4</f>
        <v>Manchester City</v>
      </c>
      <c r="F19" s="14">
        <v>1</v>
      </c>
      <c r="G19" s="12" t="s">
        <v>7</v>
      </c>
      <c r="H19" s="14">
        <v>1</v>
      </c>
      <c r="I19" s="12"/>
      <c r="J19" s="6">
        <f t="shared" si="3"/>
        <v>1</v>
      </c>
      <c r="K19" s="6">
        <f t="shared" si="4"/>
        <v>1</v>
      </c>
      <c r="M19" s="16" t="s">
        <v>22</v>
      </c>
      <c r="N19" s="11" t="str">
        <f>M7</f>
        <v>Liverpool</v>
      </c>
      <c r="O19" s="12" t="s">
        <v>7</v>
      </c>
      <c r="P19" s="13" t="str">
        <f>M4</f>
        <v>Manchester City</v>
      </c>
      <c r="Q19" s="14"/>
      <c r="R19" s="12" t="s">
        <v>7</v>
      </c>
      <c r="S19" s="14"/>
      <c r="T19" s="12"/>
      <c r="U19" s="6" t="str">
        <f t="shared" ref="U19:U21" si="10">IF(Q19="","",IF(Q19&gt;S19,3,IF(Q19=S19,1,0)))</f>
        <v/>
      </c>
      <c r="V19" s="6" t="str">
        <f t="shared" ref="V19:V21" si="11">IF(S19="","",IF(S19&gt;Q19,3,IF(S19=Q19,1,0)))</f>
        <v/>
      </c>
    </row>
    <row r="20" spans="1:37">
      <c r="B20" s="59" t="s">
        <v>339</v>
      </c>
      <c r="C20" s="11" t="str">
        <f>B5</f>
        <v>Liverpool</v>
      </c>
      <c r="D20" s="12" t="s">
        <v>7</v>
      </c>
      <c r="E20" s="13" t="str">
        <f>B6</f>
        <v>Real Madrid</v>
      </c>
      <c r="F20" s="14">
        <v>0</v>
      </c>
      <c r="G20" s="12" t="s">
        <v>7</v>
      </c>
      <c r="H20" s="14">
        <v>2</v>
      </c>
      <c r="I20" s="12"/>
      <c r="J20" s="6">
        <f t="shared" si="3"/>
        <v>0</v>
      </c>
      <c r="K20" s="6">
        <f t="shared" si="4"/>
        <v>3</v>
      </c>
      <c r="M20" s="16" t="s">
        <v>23</v>
      </c>
      <c r="N20" s="11" t="str">
        <f>M5</f>
        <v>Real Madrid</v>
      </c>
      <c r="O20" s="12" t="s">
        <v>7</v>
      </c>
      <c r="P20" s="13" t="str">
        <f>M6</f>
        <v>SC Cambuur</v>
      </c>
      <c r="Q20" s="14"/>
      <c r="R20" s="12" t="s">
        <v>7</v>
      </c>
      <c r="S20" s="14"/>
      <c r="T20" s="12"/>
      <c r="U20" s="6" t="str">
        <f t="shared" si="10"/>
        <v/>
      </c>
      <c r="V20" s="6" t="str">
        <f t="shared" si="11"/>
        <v/>
      </c>
    </row>
    <row r="21" spans="1:37">
      <c r="B21" s="16" t="s">
        <v>340</v>
      </c>
      <c r="C21" s="11" t="str">
        <f>B7</f>
        <v>Juventus</v>
      </c>
      <c r="D21" s="12" t="s">
        <v>7</v>
      </c>
      <c r="E21" s="13" t="str">
        <f>B8</f>
        <v>SC Cambuur</v>
      </c>
      <c r="F21" s="14">
        <v>0</v>
      </c>
      <c r="G21" s="12" t="s">
        <v>7</v>
      </c>
      <c r="H21" s="14">
        <v>1</v>
      </c>
      <c r="I21" s="12"/>
      <c r="J21" s="6">
        <f t="shared" si="3"/>
        <v>0</v>
      </c>
      <c r="K21" s="6">
        <f t="shared" si="4"/>
        <v>3</v>
      </c>
      <c r="M21" s="16" t="s">
        <v>24</v>
      </c>
      <c r="N21" s="11" t="str">
        <f>M7</f>
        <v>Liverpool</v>
      </c>
      <c r="O21" s="12" t="s">
        <v>7</v>
      </c>
      <c r="P21" s="13" t="str">
        <f>M8</f>
        <v>Inter Milan</v>
      </c>
      <c r="Q21" s="14"/>
      <c r="R21" s="12" t="s">
        <v>7</v>
      </c>
      <c r="S21" s="14"/>
      <c r="T21" s="12"/>
      <c r="U21" s="6" t="str">
        <f t="shared" si="10"/>
        <v/>
      </c>
      <c r="V21" s="6" t="str">
        <f t="shared" si="11"/>
        <v/>
      </c>
    </row>
    <row r="22" spans="1:37">
      <c r="D22" s="124"/>
      <c r="O22" s="124"/>
    </row>
    <row r="23" spans="1:37">
      <c r="D23" s="124"/>
      <c r="O23" s="124"/>
      <c r="X23" s="35" t="s">
        <v>88</v>
      </c>
    </row>
    <row r="24" spans="1:37">
      <c r="B24" s="2" t="s">
        <v>365</v>
      </c>
      <c r="M24" s="2" t="s">
        <v>366</v>
      </c>
    </row>
    <row r="25" spans="1:37">
      <c r="X25" s="37" t="str">
        <f>B24</f>
        <v>Poule F-B</v>
      </c>
      <c r="Y25" s="36" t="s">
        <v>79</v>
      </c>
      <c r="Z25" s="36" t="s">
        <v>80</v>
      </c>
      <c r="AA25" s="36" t="s">
        <v>81</v>
      </c>
      <c r="AB25" s="36" t="s">
        <v>87</v>
      </c>
      <c r="AC25" s="36" t="s">
        <v>4</v>
      </c>
      <c r="AD25" s="36" t="s">
        <v>82</v>
      </c>
      <c r="AE25" s="36" t="s">
        <v>83</v>
      </c>
      <c r="AF25" s="36" t="s">
        <v>84</v>
      </c>
      <c r="AG25" s="36" t="s">
        <v>85</v>
      </c>
      <c r="AH25" s="36" t="s">
        <v>86</v>
      </c>
      <c r="AI25" s="36" t="s">
        <v>5</v>
      </c>
      <c r="AJ25" s="36" t="s">
        <v>127</v>
      </c>
    </row>
    <row r="26" spans="1:37">
      <c r="A26" s="1">
        <v>1</v>
      </c>
      <c r="B26" s="4" t="s">
        <v>116</v>
      </c>
      <c r="C26" s="5" t="str">
        <f>VLOOKUP(B26,'Teams + teamnaam'!$AA$2:$AD$53,3,FALSE)</f>
        <v>VEV'67</v>
      </c>
      <c r="M26" s="42" t="s">
        <v>149</v>
      </c>
      <c r="N26" s="5" t="str">
        <f>VLOOKUP(M26,'Teams + teamnaam'!$AA$2:$AD$53,3,FALSE)</f>
        <v>SV Marum</v>
      </c>
      <c r="X26" s="27" t="str">
        <f>B26</f>
        <v>Arsenal</v>
      </c>
      <c r="Y26" s="6">
        <f>J34</f>
        <v>0</v>
      </c>
      <c r="Z26" s="6">
        <f>K36</f>
        <v>0</v>
      </c>
      <c r="AA26" s="6">
        <f>J39</f>
        <v>0</v>
      </c>
      <c r="AB26" s="6">
        <f>K41</f>
        <v>0</v>
      </c>
      <c r="AC26" s="28">
        <f>SUM(Y26:AB26)</f>
        <v>0</v>
      </c>
      <c r="AD26" s="6">
        <f>SUMIF(C34:C43,X26,F34:F43)+SUMIF(E34:E43,X26,H34:H43)</f>
        <v>0</v>
      </c>
      <c r="AE26" s="6">
        <f>SUMIF(C34:C43,X26,H34:H43)+SUMIF(E34:E43,X26,F34:F43)</f>
        <v>5</v>
      </c>
      <c r="AF26" s="6">
        <f>SUMPRODUCT((C34:C43=X26)*(J34:J43=3))+SUMPRODUCT((E34:E43=X26)*(K34:K43=3))</f>
        <v>0</v>
      </c>
      <c r="AG26" s="6">
        <f>SUMPRODUCT((C34:C43=X26)*(J34:J43=1))+SUMPRODUCT((E34:E43=X26)*(K34:K43=1))</f>
        <v>0</v>
      </c>
      <c r="AH26" s="6">
        <f>SUMPRODUCT((C34:C43=X26)*(J34:J43=0))+SUMPRODUCT((E34:E43=X26)*(K34:K43=0))</f>
        <v>4</v>
      </c>
      <c r="AI26" s="29">
        <f>RANK(AC26,AC26:AC30,0)</f>
        <v>5</v>
      </c>
      <c r="AJ26" s="6">
        <f>AD26-AE26</f>
        <v>-5</v>
      </c>
      <c r="AK26" s="167">
        <v>5</v>
      </c>
    </row>
    <row r="27" spans="1:37">
      <c r="A27" s="1">
        <v>2</v>
      </c>
      <c r="B27" s="4" t="s">
        <v>105</v>
      </c>
      <c r="C27" s="5" t="str">
        <f>VLOOKUP(B27,'Teams + teamnaam'!$AA$2:$AD$53,3,FALSE)</f>
        <v>VEV'67</v>
      </c>
      <c r="D27" s="40" t="s">
        <v>27</v>
      </c>
      <c r="M27" s="42" t="s">
        <v>105</v>
      </c>
      <c r="N27" s="5" t="str">
        <f>VLOOKUP(M27,'Teams + teamnaam'!$AA$2:$AD$53,3,FALSE)</f>
        <v>VEV'67</v>
      </c>
      <c r="X27" s="27" t="str">
        <f t="shared" ref="X27:X30" si="12">B27</f>
        <v>Chelsea</v>
      </c>
      <c r="Y27" s="6">
        <f>J35</f>
        <v>1</v>
      </c>
      <c r="Z27" s="6">
        <f>K37</f>
        <v>1</v>
      </c>
      <c r="AA27" s="6">
        <f>K39</f>
        <v>3</v>
      </c>
      <c r="AB27" s="6">
        <f>J42</f>
        <v>1</v>
      </c>
      <c r="AC27" s="28">
        <f t="shared" ref="AC27:AC30" si="13">SUM(Y27:AB27)</f>
        <v>6</v>
      </c>
      <c r="AD27" s="6">
        <f>SUMIF(C34:C43,X27,F34:F43)+SUMIF(E34:E43,X27,H34:H43)</f>
        <v>2</v>
      </c>
      <c r="AE27" s="6">
        <f>SUMIF(C34:C43,X27,H34:H43)+SUMIF(E34:E43,X27,F34:F43)</f>
        <v>1</v>
      </c>
      <c r="AF27" s="6">
        <f>SUMPRODUCT((C34:C43=X27)*(J34:J43=3))+SUMPRODUCT((E34:E43=X27)*(K34:K43=3))</f>
        <v>1</v>
      </c>
      <c r="AG27" s="6">
        <f>SUMPRODUCT((C34:C43=X27)*(J34:J43=1))+SUMPRODUCT((E34:E43=X27)*(K34:K43=1))</f>
        <v>3</v>
      </c>
      <c r="AH27" s="6">
        <f>SUMPRODUCT((C34:C43=X27)*(J34:J43=0))+SUMPRODUCT((E34:E43=X27)*(K34:K43=0))</f>
        <v>0</v>
      </c>
      <c r="AI27" s="29">
        <f>RANK(AC27,AC26:AC30,0)</f>
        <v>3</v>
      </c>
      <c r="AJ27" s="6">
        <f t="shared" ref="AJ27:AJ30" si="14">AD27-AE27</f>
        <v>1</v>
      </c>
      <c r="AK27" s="167">
        <v>3</v>
      </c>
    </row>
    <row r="28" spans="1:37">
      <c r="A28" s="1">
        <v>3</v>
      </c>
      <c r="B28" s="4" t="s">
        <v>149</v>
      </c>
      <c r="C28" s="5" t="str">
        <f>VLOOKUP(B28,'Teams + teamnaam'!$AA$2:$AD$53,3,FALSE)</f>
        <v>SV Marum</v>
      </c>
      <c r="M28" s="42" t="s">
        <v>98</v>
      </c>
      <c r="N28" s="5" t="str">
        <f>VLOOKUP(M28,'Teams + teamnaam'!$AA$2:$AD$53,3,FALSE)</f>
        <v>Grootegast</v>
      </c>
      <c r="X28" s="27" t="str">
        <f t="shared" si="12"/>
        <v>Barcelona</v>
      </c>
      <c r="Y28" s="6">
        <f>J36</f>
        <v>3</v>
      </c>
      <c r="Z28" s="6">
        <f>J38</f>
        <v>0</v>
      </c>
      <c r="AA28" s="6">
        <f>K40</f>
        <v>3</v>
      </c>
      <c r="AB28" s="6">
        <f>K42</f>
        <v>1</v>
      </c>
      <c r="AC28" s="28">
        <f t="shared" si="13"/>
        <v>7</v>
      </c>
      <c r="AD28" s="6">
        <f>SUMIF(C34:C43,X28,F34:F43)+SUMIF(E34:E43,X28,H34:H43)</f>
        <v>3</v>
      </c>
      <c r="AE28" s="6">
        <f>SUMIF(C34:C43,X28,H34:H43)+SUMIF(E34:E43,X28,F34:F43)</f>
        <v>2</v>
      </c>
      <c r="AF28" s="6">
        <f>SUMPRODUCT((C34:C43=X28)*(J34:J43=3))+SUMPRODUCT((E34:E43=X28)*(K34:K43=3))</f>
        <v>2</v>
      </c>
      <c r="AG28" s="6">
        <f>SUMPRODUCT((C34:C43=X28)*(J34:J43=1))+SUMPRODUCT((E34:E43=X28)*(K34:K43=1))</f>
        <v>1</v>
      </c>
      <c r="AH28" s="6">
        <f>SUMPRODUCT((C34:C43=X28)*(J34:J43=0))+SUMPRODUCT((E34:E43=X28)*(K34:K43=0))</f>
        <v>1</v>
      </c>
      <c r="AI28" s="29">
        <f>RANK(AC28,AC26:AC30,0)</f>
        <v>2</v>
      </c>
      <c r="AJ28" s="6">
        <f t="shared" si="14"/>
        <v>1</v>
      </c>
      <c r="AK28" s="167">
        <v>2</v>
      </c>
    </row>
    <row r="29" spans="1:37">
      <c r="A29" s="1">
        <v>4</v>
      </c>
      <c r="B29" s="4" t="s">
        <v>108</v>
      </c>
      <c r="C29" s="5" t="str">
        <f>VLOOKUP(B29,'Teams + teamnaam'!$AA$2:$AD$53,3,FALSE)</f>
        <v>VV Grijpskerk</v>
      </c>
      <c r="M29" s="42" t="s">
        <v>116</v>
      </c>
      <c r="N29" s="5" t="str">
        <f>VLOOKUP(M29,'Teams + teamnaam'!$AA$2:$AD$53,3,FALSE)</f>
        <v>VEV'67</v>
      </c>
      <c r="X29" s="27" t="str">
        <f t="shared" si="12"/>
        <v>Inter Milan</v>
      </c>
      <c r="Y29" s="6">
        <f>K35</f>
        <v>1</v>
      </c>
      <c r="Z29" s="6">
        <f>K38</f>
        <v>3</v>
      </c>
      <c r="AA29" s="6">
        <f>J41</f>
        <v>3</v>
      </c>
      <c r="AB29" s="6">
        <f>J43</f>
        <v>1</v>
      </c>
      <c r="AC29" s="28">
        <f t="shared" si="13"/>
        <v>8</v>
      </c>
      <c r="AD29" s="6">
        <f>SUMIF(C34:C43,X29,F34:F43)+SUMIF(E34:E43,X29,H34:H43)</f>
        <v>4</v>
      </c>
      <c r="AE29" s="6">
        <f>SUMIF(C34:C43,X29,H34:H43)+SUMIF(E34:E43,X29,F34:F43)</f>
        <v>1</v>
      </c>
      <c r="AF29" s="6">
        <f>SUMPRODUCT((C34:C43=X29)*(J34:J43=3))+SUMPRODUCT((E34:E43=X29)*(K34:K43=3))</f>
        <v>2</v>
      </c>
      <c r="AG29" s="6">
        <f>SUMPRODUCT((C34:C43=X29)*(J34:J43=1))+SUMPRODUCT((E34:E43=X29)*(K34:K43=1))</f>
        <v>2</v>
      </c>
      <c r="AH29" s="6">
        <f>SUMPRODUCT((C34:C43=X29)*(J34:J43=0))+SUMPRODUCT((E34:E43=X29)*(K34:K43=0))</f>
        <v>0</v>
      </c>
      <c r="AI29" s="29">
        <f>RANK(AC29,AC26:AC30,0)</f>
        <v>1</v>
      </c>
      <c r="AJ29" s="6">
        <f t="shared" si="14"/>
        <v>3</v>
      </c>
      <c r="AK29" s="167">
        <v>1</v>
      </c>
    </row>
    <row r="30" spans="1:37">
      <c r="A30" s="1">
        <v>5</v>
      </c>
      <c r="B30" s="4" t="s">
        <v>98</v>
      </c>
      <c r="C30" s="5" t="str">
        <f>VLOOKUP(B30,'Teams + teamnaam'!$AA$2:$AD$53,3,FALSE)</f>
        <v>Grootegast</v>
      </c>
      <c r="M30" s="42" t="s">
        <v>103</v>
      </c>
      <c r="N30" s="5" t="str">
        <f>VLOOKUP(M30,'Teams + teamnaam'!$AA$2:$AD$53,3,FALSE)</f>
        <v>VV Grijpskerk</v>
      </c>
      <c r="X30" s="27" t="str">
        <f t="shared" si="12"/>
        <v>Bayern Munchen</v>
      </c>
      <c r="Y30" s="6">
        <f>K34</f>
        <v>3</v>
      </c>
      <c r="Z30" s="6">
        <f>J37</f>
        <v>1</v>
      </c>
      <c r="AA30" s="6">
        <f>J40</f>
        <v>0</v>
      </c>
      <c r="AB30" s="6">
        <f>K43</f>
        <v>1</v>
      </c>
      <c r="AC30" s="28">
        <f t="shared" si="13"/>
        <v>5</v>
      </c>
      <c r="AD30" s="6">
        <f>SUMIF(C34:C43,X30,F34:F43)+SUMIF(E34:E43,X30,H34:H43)</f>
        <v>2</v>
      </c>
      <c r="AE30" s="6">
        <f>SUMIF(C34:C43,X30,H34:H43)+SUMIF(E34:E43,X30,F34:F43)</f>
        <v>2</v>
      </c>
      <c r="AF30" s="6">
        <f>SUMPRODUCT((C34:C43=X30)*(J34:J43=3))+SUMPRODUCT((E34:E43=X30)*(K34:K43=3))</f>
        <v>1</v>
      </c>
      <c r="AG30" s="6">
        <f>SUMPRODUCT((C34:C43=X30)*(J34:J43=1))+SUMPRODUCT((E34:E43=X30)*(K34:K43=1))</f>
        <v>2</v>
      </c>
      <c r="AH30" s="6">
        <f>SUMPRODUCT((C34:C43=X30)*(J34:J43=0))+SUMPRODUCT((E34:E43=X30)*(K34:K43=0))</f>
        <v>1</v>
      </c>
      <c r="AI30" s="29">
        <f>RANK(AC30,AC26:AC30,0)</f>
        <v>4</v>
      </c>
      <c r="AJ30" s="6">
        <f t="shared" si="14"/>
        <v>0</v>
      </c>
      <c r="AK30" s="167">
        <v>4</v>
      </c>
    </row>
    <row r="31" spans="1:37">
      <c r="X31" s="31"/>
      <c r="Y31" s="32"/>
      <c r="Z31" s="32"/>
      <c r="AA31" s="32"/>
      <c r="AB31" s="32"/>
      <c r="AC31" s="32"/>
      <c r="AD31" s="32"/>
      <c r="AE31" s="32"/>
      <c r="AF31" s="31"/>
      <c r="AG31" s="31"/>
      <c r="AH31" s="31"/>
    </row>
    <row r="32" spans="1:37">
      <c r="B32" s="2" t="s">
        <v>627</v>
      </c>
      <c r="E32" s="2" t="s">
        <v>341</v>
      </c>
      <c r="M32" s="2" t="s">
        <v>342</v>
      </c>
      <c r="X32" s="31"/>
      <c r="Y32" s="32"/>
      <c r="Z32" s="32"/>
      <c r="AA32" s="32"/>
      <c r="AB32" s="32"/>
      <c r="AC32" s="32"/>
      <c r="AD32" s="32"/>
      <c r="AE32" s="32"/>
      <c r="AF32" s="31"/>
      <c r="AG32" s="31"/>
      <c r="AH32" s="31"/>
    </row>
    <row r="33" spans="2:36">
      <c r="B33" s="8"/>
      <c r="C33" s="8"/>
      <c r="D33" s="38"/>
      <c r="E33" s="8"/>
      <c r="F33" s="249" t="s">
        <v>5</v>
      </c>
      <c r="G33" s="171"/>
      <c r="H33" s="171"/>
      <c r="I33" s="8"/>
      <c r="J33" s="250" t="s">
        <v>4</v>
      </c>
      <c r="K33" s="249"/>
      <c r="L33" s="39"/>
      <c r="M33" s="8"/>
      <c r="N33" s="8"/>
      <c r="O33" s="38"/>
      <c r="P33" s="8"/>
      <c r="Q33" s="249" t="s">
        <v>5</v>
      </c>
      <c r="R33" s="171"/>
      <c r="S33" s="171"/>
      <c r="T33" s="8"/>
      <c r="U33" s="250" t="s">
        <v>4</v>
      </c>
      <c r="V33" s="249"/>
      <c r="X33" s="35" t="s">
        <v>88</v>
      </c>
      <c r="Y33" s="32"/>
      <c r="Z33" s="32"/>
      <c r="AA33" s="32"/>
      <c r="AB33" s="32"/>
      <c r="AC33" s="32"/>
      <c r="AD33" s="32"/>
      <c r="AE33" s="32"/>
      <c r="AF33" s="31"/>
      <c r="AG33" s="33"/>
      <c r="AH33" s="31"/>
    </row>
    <row r="34" spans="2:36">
      <c r="B34" s="10" t="s">
        <v>330</v>
      </c>
      <c r="C34" s="11" t="str">
        <f>B26</f>
        <v>Arsenal</v>
      </c>
      <c r="D34" s="12" t="s">
        <v>7</v>
      </c>
      <c r="E34" s="13" t="str">
        <f>B30</f>
        <v>Bayern Munchen</v>
      </c>
      <c r="F34" s="14">
        <v>0</v>
      </c>
      <c r="G34" s="12" t="s">
        <v>7</v>
      </c>
      <c r="H34" s="14">
        <v>1</v>
      </c>
      <c r="I34" s="12"/>
      <c r="J34" s="6">
        <f>IF(F34="","",IF(F34&gt;H34,3,IF(F34=H34,1,0)))</f>
        <v>0</v>
      </c>
      <c r="K34" s="6">
        <f>IF(H34="","",IF(H34&gt;F34,3,IF(H34=F34,1,0)))</f>
        <v>3</v>
      </c>
      <c r="M34" s="10" t="s">
        <v>25</v>
      </c>
      <c r="N34" s="11" t="str">
        <f>M26</f>
        <v>Barcelona</v>
      </c>
      <c r="O34" s="12" t="s">
        <v>7</v>
      </c>
      <c r="P34" s="13" t="str">
        <f>M30</f>
        <v>Juventus</v>
      </c>
      <c r="Q34" s="14"/>
      <c r="R34" s="12" t="s">
        <v>7</v>
      </c>
      <c r="S34" s="14"/>
      <c r="T34" s="12"/>
      <c r="U34" s="6" t="str">
        <f>IF(Q34="","",IF(Q34&gt;S34,3,IF(Q34=S34,1,0)))</f>
        <v/>
      </c>
      <c r="V34" s="6" t="str">
        <f>IF(S34="","",IF(S34&gt;Q34,3,IF(S34=Q34,1,0)))</f>
        <v/>
      </c>
      <c r="X34" s="31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2:36">
      <c r="B35" s="16" t="s">
        <v>331</v>
      </c>
      <c r="C35" s="11" t="str">
        <f>B27</f>
        <v>Chelsea</v>
      </c>
      <c r="D35" s="12" t="s">
        <v>7</v>
      </c>
      <c r="E35" s="13" t="str">
        <f>B29</f>
        <v>Inter Milan</v>
      </c>
      <c r="F35" s="14">
        <v>0</v>
      </c>
      <c r="G35" s="12" t="s">
        <v>7</v>
      </c>
      <c r="H35" s="14">
        <v>0</v>
      </c>
      <c r="I35" s="12"/>
      <c r="J35" s="6">
        <f t="shared" ref="J35:J43" si="15">IF(F35="","",IF(F35&gt;H35,3,IF(F35=H35,1,0)))</f>
        <v>1</v>
      </c>
      <c r="K35" s="6">
        <f t="shared" ref="K35:K43" si="16">IF(H35="","",IF(H35&gt;F35,3,IF(H35=F35,1,0)))</f>
        <v>1</v>
      </c>
      <c r="M35" s="16" t="s">
        <v>26</v>
      </c>
      <c r="N35" s="11" t="str">
        <f>M27</f>
        <v>Chelsea</v>
      </c>
      <c r="O35" s="12" t="s">
        <v>7</v>
      </c>
      <c r="P35" s="13" t="str">
        <f>M29</f>
        <v>Arsenal</v>
      </c>
      <c r="Q35" s="14"/>
      <c r="R35" s="12" t="s">
        <v>7</v>
      </c>
      <c r="S35" s="14"/>
      <c r="T35" s="12"/>
      <c r="U35" s="6" t="str">
        <f t="shared" ref="U35:U39" si="17">IF(Q35="","",IF(Q35&gt;S35,3,IF(Q35=S35,1,0)))</f>
        <v/>
      </c>
      <c r="V35" s="6" t="str">
        <f t="shared" ref="V35:V39" si="18">IF(S35="","",IF(S35&gt;Q35,3,IF(S35=Q35,1,0)))</f>
        <v/>
      </c>
      <c r="X35" s="37" t="str">
        <f>M24</f>
        <v>Poule F-BB</v>
      </c>
      <c r="Y35" s="36" t="s">
        <v>79</v>
      </c>
      <c r="Z35" s="36" t="s">
        <v>80</v>
      </c>
      <c r="AA35" s="36" t="s">
        <v>81</v>
      </c>
      <c r="AB35" s="36" t="s">
        <v>87</v>
      </c>
      <c r="AC35" s="36" t="s">
        <v>4</v>
      </c>
      <c r="AD35" s="36" t="s">
        <v>82</v>
      </c>
      <c r="AE35" s="36" t="s">
        <v>83</v>
      </c>
      <c r="AF35" s="36" t="s">
        <v>84</v>
      </c>
      <c r="AG35" s="36" t="s">
        <v>85</v>
      </c>
      <c r="AH35" s="36" t="s">
        <v>86</v>
      </c>
      <c r="AI35" s="36" t="s">
        <v>5</v>
      </c>
      <c r="AJ35" s="36" t="s">
        <v>127</v>
      </c>
    </row>
    <row r="36" spans="2:36">
      <c r="B36" s="16" t="s">
        <v>332</v>
      </c>
      <c r="C36" s="11" t="str">
        <f>B28</f>
        <v>Barcelona</v>
      </c>
      <c r="D36" s="12" t="s">
        <v>7</v>
      </c>
      <c r="E36" s="13" t="str">
        <f>B26</f>
        <v>Arsenal</v>
      </c>
      <c r="F36" s="14">
        <v>1</v>
      </c>
      <c r="G36" s="17" t="s">
        <v>7</v>
      </c>
      <c r="H36" s="14">
        <v>0</v>
      </c>
      <c r="I36" s="12"/>
      <c r="J36" s="6">
        <f t="shared" si="15"/>
        <v>3</v>
      </c>
      <c r="K36" s="6">
        <f t="shared" si="16"/>
        <v>0</v>
      </c>
      <c r="M36" s="16" t="s">
        <v>30</v>
      </c>
      <c r="N36" s="11" t="str">
        <f>M28</f>
        <v>Bayern Munchen</v>
      </c>
      <c r="O36" s="12" t="s">
        <v>7</v>
      </c>
      <c r="P36" s="13" t="str">
        <f>M26</f>
        <v>Barcelona</v>
      </c>
      <c r="Q36" s="14"/>
      <c r="R36" s="17" t="s">
        <v>7</v>
      </c>
      <c r="S36" s="14"/>
      <c r="T36" s="12"/>
      <c r="U36" s="6" t="str">
        <f t="shared" si="17"/>
        <v/>
      </c>
      <c r="V36" s="6" t="str">
        <f t="shared" si="18"/>
        <v/>
      </c>
      <c r="X36" s="27" t="str">
        <f>M26</f>
        <v>Barcelona</v>
      </c>
      <c r="Y36" s="6" t="str">
        <f>U34</f>
        <v/>
      </c>
      <c r="Z36" s="6" t="str">
        <f>V36</f>
        <v/>
      </c>
      <c r="AA36" s="6" t="str">
        <f>U39</f>
        <v/>
      </c>
      <c r="AB36" s="6" t="str">
        <f>V41</f>
        <v/>
      </c>
      <c r="AC36" s="28">
        <f>SUM(Y36:AB36)</f>
        <v>0</v>
      </c>
      <c r="AD36" s="6">
        <f>SUMIF(N34:N43,X36,Q34:Q43)+SUMIF(P34:P43,X36,S34:S43)</f>
        <v>0</v>
      </c>
      <c r="AE36" s="6">
        <f>SUMIF(N34:N43,X36,S34:S43)+SUMIF(P34:P43,X36,Q34:Q43)</f>
        <v>0</v>
      </c>
      <c r="AF36" s="6">
        <f>SUMPRODUCT((N34:N43=X36)*(U34:U43=3))+SUMPRODUCT((P34:P43=X36)*(V34:V43=3))</f>
        <v>0</v>
      </c>
      <c r="AG36" s="6">
        <f>SUMPRODUCT((N34:N43=X36)*(U34:U43=1))+SUMPRODUCT((P34:P43=X36)*(V34:V43=1))</f>
        <v>0</v>
      </c>
      <c r="AH36" s="6">
        <f>SUMPRODUCT((N34:N43=X36)*(U34:U43=0))+SUMPRODUCT((P34:P43=X36)*(V34:V43=0))</f>
        <v>0</v>
      </c>
      <c r="AI36" s="29">
        <f>RANK(AC36,AC36:AC40,0)</f>
        <v>1</v>
      </c>
      <c r="AJ36" s="6">
        <f>AD36-AE36</f>
        <v>0</v>
      </c>
    </row>
    <row r="37" spans="2:36">
      <c r="B37" s="16" t="s">
        <v>333</v>
      </c>
      <c r="C37" s="11" t="str">
        <f>B30</f>
        <v>Bayern Munchen</v>
      </c>
      <c r="D37" s="12" t="s">
        <v>7</v>
      </c>
      <c r="E37" s="13" t="str">
        <f>B27</f>
        <v>Chelsea</v>
      </c>
      <c r="F37" s="14">
        <v>0</v>
      </c>
      <c r="G37" s="12" t="s">
        <v>7</v>
      </c>
      <c r="H37" s="14">
        <v>0</v>
      </c>
      <c r="I37" s="12"/>
      <c r="J37" s="6">
        <f t="shared" si="15"/>
        <v>1</v>
      </c>
      <c r="K37" s="6">
        <f t="shared" si="16"/>
        <v>1</v>
      </c>
      <c r="M37" s="16" t="s">
        <v>32</v>
      </c>
      <c r="N37" s="11" t="str">
        <f>M30</f>
        <v>Juventus</v>
      </c>
      <c r="O37" s="12" t="s">
        <v>7</v>
      </c>
      <c r="P37" s="13" t="str">
        <f>M27</f>
        <v>Chelsea</v>
      </c>
      <c r="Q37" s="14"/>
      <c r="R37" s="12" t="s">
        <v>7</v>
      </c>
      <c r="S37" s="14"/>
      <c r="T37" s="12"/>
      <c r="U37" s="6" t="str">
        <f t="shared" si="17"/>
        <v/>
      </c>
      <c r="V37" s="6" t="str">
        <f t="shared" si="18"/>
        <v/>
      </c>
      <c r="X37" s="27" t="str">
        <f t="shared" ref="X37:X40" si="19">M27</f>
        <v>Chelsea</v>
      </c>
      <c r="Y37" s="6" t="str">
        <f>U35</f>
        <v/>
      </c>
      <c r="Z37" s="6" t="str">
        <f>V37</f>
        <v/>
      </c>
      <c r="AA37" s="6" t="str">
        <f>V39</f>
        <v/>
      </c>
      <c r="AB37" s="6" t="str">
        <f>U42</f>
        <v/>
      </c>
      <c r="AC37" s="28">
        <f t="shared" ref="AC37:AC40" si="20">SUM(Y37:AB37)</f>
        <v>0</v>
      </c>
      <c r="AD37" s="6">
        <f>SUMIF(N34:N43,X37,Q34:Q43)+SUMIF(P34:P43,X37,S34:S43)</f>
        <v>0</v>
      </c>
      <c r="AE37" s="6">
        <f>SUMIF(N34:N43,X37,S34:S43)+SUMIF(P34:P43,X37,Q34:Q43)</f>
        <v>0</v>
      </c>
      <c r="AF37" s="6">
        <f>SUMPRODUCT((N34:N43=X37)*(U34:U43=3))+SUMPRODUCT((P34:P43=X37)*(V34:V43=3))</f>
        <v>0</v>
      </c>
      <c r="AG37" s="6">
        <f>SUMPRODUCT((N34:N43=X37)*(U34:U43=1))+SUMPRODUCT((P34:P43=X37)*(V34:V43=1))</f>
        <v>0</v>
      </c>
      <c r="AH37" s="6">
        <f>SUMPRODUCT((N34:N43=X37)*(U34:U43=0))+SUMPRODUCT((P34:P43=X37)*(V34:V43=0))</f>
        <v>0</v>
      </c>
      <c r="AI37" s="29">
        <f>RANK(AC37,AC36:AC40,0)</f>
        <v>1</v>
      </c>
      <c r="AJ37" s="6">
        <f t="shared" ref="AJ37:AJ40" si="21">AD37-AE37</f>
        <v>0</v>
      </c>
    </row>
    <row r="38" spans="2:36">
      <c r="B38" s="10" t="s">
        <v>335</v>
      </c>
      <c r="C38" s="11" t="str">
        <f>B28</f>
        <v>Barcelona</v>
      </c>
      <c r="D38" s="12" t="s">
        <v>7</v>
      </c>
      <c r="E38" s="13" t="str">
        <f>B29</f>
        <v>Inter Milan</v>
      </c>
      <c r="F38" s="14">
        <v>0</v>
      </c>
      <c r="G38" s="12" t="s">
        <v>7</v>
      </c>
      <c r="H38" s="14">
        <v>1</v>
      </c>
      <c r="I38" s="12"/>
      <c r="J38" s="6">
        <f t="shared" si="15"/>
        <v>0</v>
      </c>
      <c r="K38" s="6">
        <f t="shared" si="16"/>
        <v>3</v>
      </c>
      <c r="M38" s="10" t="s">
        <v>34</v>
      </c>
      <c r="N38" s="11" t="str">
        <f>M28</f>
        <v>Bayern Munchen</v>
      </c>
      <c r="O38" s="12" t="s">
        <v>7</v>
      </c>
      <c r="P38" s="13" t="str">
        <f>M29</f>
        <v>Arsenal</v>
      </c>
      <c r="Q38" s="14"/>
      <c r="R38" s="12" t="s">
        <v>7</v>
      </c>
      <c r="S38" s="14"/>
      <c r="T38" s="12"/>
      <c r="U38" s="6" t="str">
        <f t="shared" si="17"/>
        <v/>
      </c>
      <c r="V38" s="6" t="str">
        <f t="shared" si="18"/>
        <v/>
      </c>
      <c r="X38" s="27" t="str">
        <f t="shared" si="19"/>
        <v>Bayern Munchen</v>
      </c>
      <c r="Y38" s="6" t="str">
        <f>U36</f>
        <v/>
      </c>
      <c r="Z38" s="6" t="str">
        <f>U38</f>
        <v/>
      </c>
      <c r="AA38" s="6" t="str">
        <f>V40</f>
        <v/>
      </c>
      <c r="AB38" s="6" t="str">
        <f>V42</f>
        <v/>
      </c>
      <c r="AC38" s="28">
        <f t="shared" si="20"/>
        <v>0</v>
      </c>
      <c r="AD38" s="6">
        <f>SUMIF(N34:N43,X38,Q34:Q43)+SUMIF(P34:P43,X38,S34:S43)</f>
        <v>0</v>
      </c>
      <c r="AE38" s="6">
        <f>SUMIF(N34:N43,X38,S34:S43)+SUMIF(P34:P43,X38,Q34:Q43)</f>
        <v>0</v>
      </c>
      <c r="AF38" s="6">
        <f>SUMPRODUCT((N34:N43=X38)*(U34:U43=3))+SUMPRODUCT((P34:P43=X38)*(V34:V43=3))</f>
        <v>0</v>
      </c>
      <c r="AG38" s="6">
        <f>SUMPRODUCT((N34:N43=X38)*(U34:U43=1))+SUMPRODUCT((P34:P43=X38)*(V34:V43=1))</f>
        <v>0</v>
      </c>
      <c r="AH38" s="6">
        <f>SUMPRODUCT((N34:N43=X38)*(U34:U43=0))+SUMPRODUCT((P34:P43=X38)*(V34:V43=0))</f>
        <v>0</v>
      </c>
      <c r="AI38" s="29">
        <f>RANK(AC38,AC36:AC40,0)</f>
        <v>1</v>
      </c>
      <c r="AJ38" s="6">
        <f t="shared" si="21"/>
        <v>0</v>
      </c>
    </row>
    <row r="39" spans="2:36">
      <c r="B39" s="16" t="s">
        <v>336</v>
      </c>
      <c r="C39" s="11" t="str">
        <f>B26</f>
        <v>Arsenal</v>
      </c>
      <c r="D39" s="12" t="s">
        <v>7</v>
      </c>
      <c r="E39" s="13" t="str">
        <f>B27</f>
        <v>Chelsea</v>
      </c>
      <c r="F39" s="14">
        <v>0</v>
      </c>
      <c r="G39" s="12" t="s">
        <v>7</v>
      </c>
      <c r="H39" s="14">
        <v>1</v>
      </c>
      <c r="I39" s="12"/>
      <c r="J39" s="6">
        <f t="shared" si="15"/>
        <v>0</v>
      </c>
      <c r="K39" s="6">
        <f t="shared" si="16"/>
        <v>3</v>
      </c>
      <c r="M39" s="16" t="s">
        <v>8</v>
      </c>
      <c r="N39" s="11" t="str">
        <f>M26</f>
        <v>Barcelona</v>
      </c>
      <c r="O39" s="12" t="s">
        <v>7</v>
      </c>
      <c r="P39" s="13" t="str">
        <f>M27</f>
        <v>Chelsea</v>
      </c>
      <c r="Q39" s="14"/>
      <c r="R39" s="12" t="s">
        <v>7</v>
      </c>
      <c r="S39" s="14"/>
      <c r="T39" s="12"/>
      <c r="U39" s="6" t="str">
        <f t="shared" si="17"/>
        <v/>
      </c>
      <c r="V39" s="6" t="str">
        <f t="shared" si="18"/>
        <v/>
      </c>
      <c r="X39" s="27" t="str">
        <f t="shared" si="19"/>
        <v>Arsenal</v>
      </c>
      <c r="Y39" s="6" t="str">
        <f>V35</f>
        <v/>
      </c>
      <c r="Z39" s="6" t="str">
        <f>V38</f>
        <v/>
      </c>
      <c r="AA39" s="6" t="str">
        <f>U41</f>
        <v/>
      </c>
      <c r="AB39" s="6" t="str">
        <f>U43</f>
        <v/>
      </c>
      <c r="AC39" s="28">
        <f t="shared" si="20"/>
        <v>0</v>
      </c>
      <c r="AD39" s="6">
        <f>SUMIF(N34:N43,X39,Q34:Q43)+SUMIF(P34:P43,X39,S34:S43)</f>
        <v>0</v>
      </c>
      <c r="AE39" s="6">
        <f>SUMIF(N34:N43,X39,S34:S43)+SUMIF(P34:P43,X39,Q34:Q43)</f>
        <v>0</v>
      </c>
      <c r="AF39" s="6">
        <f>SUMPRODUCT((N34:N43=X39)*(U34:U43=3))+SUMPRODUCT((P34:P43=X39)*(V34:V43=3))</f>
        <v>0</v>
      </c>
      <c r="AG39" s="6">
        <f>SUMPRODUCT((N34:N43=X39)*(U34:U43=1))+SUMPRODUCT((P34:P43=X39)*(V34:V43=1))</f>
        <v>0</v>
      </c>
      <c r="AH39" s="6">
        <f>SUMPRODUCT((N34:N43=X39)*(U34:U43=0))+SUMPRODUCT((P34:P43=X39)*(V34:V43=0))</f>
        <v>0</v>
      </c>
      <c r="AI39" s="29">
        <f>RANK(AC39,AC36:AC40,0)</f>
        <v>1</v>
      </c>
      <c r="AJ39" s="6">
        <f t="shared" si="21"/>
        <v>0</v>
      </c>
    </row>
    <row r="40" spans="2:36">
      <c r="B40" s="59" t="s">
        <v>337</v>
      </c>
      <c r="C40" s="11" t="str">
        <f>B30</f>
        <v>Bayern Munchen</v>
      </c>
      <c r="D40" s="12" t="s">
        <v>7</v>
      </c>
      <c r="E40" s="13" t="str">
        <f>B28</f>
        <v>Barcelona</v>
      </c>
      <c r="F40" s="14">
        <v>0</v>
      </c>
      <c r="G40" s="12" t="s">
        <v>7</v>
      </c>
      <c r="H40" s="14">
        <v>1</v>
      </c>
      <c r="I40" s="12"/>
      <c r="J40" s="6">
        <f t="shared" si="15"/>
        <v>0</v>
      </c>
      <c r="K40" s="6">
        <f t="shared" si="16"/>
        <v>3</v>
      </c>
      <c r="M40" s="16" t="s">
        <v>10</v>
      </c>
      <c r="N40" s="11" t="str">
        <f>M30</f>
        <v>Juventus</v>
      </c>
      <c r="O40" s="12" t="s">
        <v>7</v>
      </c>
      <c r="P40" s="13" t="str">
        <f>M28</f>
        <v>Bayern Munchen</v>
      </c>
      <c r="Q40" s="14"/>
      <c r="R40" s="12" t="s">
        <v>7</v>
      </c>
      <c r="S40" s="14"/>
      <c r="T40" s="12"/>
      <c r="U40" s="6" t="str">
        <f>IF(Q40="","",IF(Q40&gt;S40,3,IF(Q40=S40,1,0)))</f>
        <v/>
      </c>
      <c r="V40" s="6" t="str">
        <f>IF(S40="","",IF(S40&gt;Q40,3,IF(S40=Q40,1,0)))</f>
        <v/>
      </c>
      <c r="X40" s="27" t="str">
        <f t="shared" si="19"/>
        <v>Juventus</v>
      </c>
      <c r="Y40" s="6" t="str">
        <f>V34</f>
        <v/>
      </c>
      <c r="Z40" s="6" t="str">
        <f>U37</f>
        <v/>
      </c>
      <c r="AA40" s="6" t="str">
        <f>U40</f>
        <v/>
      </c>
      <c r="AB40" s="6" t="str">
        <f>V43</f>
        <v/>
      </c>
      <c r="AC40" s="28">
        <f t="shared" si="20"/>
        <v>0</v>
      </c>
      <c r="AD40" s="6">
        <f>SUMIF(N34:N43,X40,Q34:Q43)+SUMIF(P34:P43,X40,S34:S43)</f>
        <v>0</v>
      </c>
      <c r="AE40" s="6">
        <f>SUMIF(N34:N43,X40,S34:S43)+SUMIF(P34:P43,X40,Q34:Q43)</f>
        <v>0</v>
      </c>
      <c r="AF40" s="6">
        <f>SUMPRODUCT((N34:N43=X40)*(U34:U43=3))+SUMPRODUCT((P34:P43=X40)*(V34:V43=3))</f>
        <v>0</v>
      </c>
      <c r="AG40" s="6">
        <f>SUMPRODUCT((N34:N43=X40)*(U34:U43=1))+SUMPRODUCT((P34:P43=X40)*(V34:V43=1))</f>
        <v>0</v>
      </c>
      <c r="AH40" s="6">
        <f>SUMPRODUCT((N34:N43=X40)*(U34:U43=0))+SUMPRODUCT((P34:P43=X40)*(V34:V43=0))</f>
        <v>0</v>
      </c>
      <c r="AI40" s="29">
        <f>RANK(AC40,AC36:AC40,0)</f>
        <v>1</v>
      </c>
      <c r="AJ40" s="6">
        <f t="shared" si="21"/>
        <v>0</v>
      </c>
    </row>
    <row r="41" spans="2:36">
      <c r="B41" s="16" t="s">
        <v>338</v>
      </c>
      <c r="C41" s="11" t="str">
        <f>B29</f>
        <v>Inter Milan</v>
      </c>
      <c r="D41" s="12" t="s">
        <v>7</v>
      </c>
      <c r="E41" s="13" t="str">
        <f>B26</f>
        <v>Arsenal</v>
      </c>
      <c r="F41" s="14">
        <v>2</v>
      </c>
      <c r="G41" s="12" t="s">
        <v>7</v>
      </c>
      <c r="H41" s="14">
        <v>0</v>
      </c>
      <c r="I41" s="12"/>
      <c r="J41" s="6">
        <f t="shared" si="15"/>
        <v>3</v>
      </c>
      <c r="K41" s="6">
        <f t="shared" si="16"/>
        <v>0</v>
      </c>
      <c r="M41" s="16" t="s">
        <v>12</v>
      </c>
      <c r="N41" s="11" t="str">
        <f>M29</f>
        <v>Arsenal</v>
      </c>
      <c r="O41" s="12" t="s">
        <v>7</v>
      </c>
      <c r="P41" s="13" t="str">
        <f>M26</f>
        <v>Barcelona</v>
      </c>
      <c r="Q41" s="14"/>
      <c r="R41" s="12" t="s">
        <v>7</v>
      </c>
      <c r="S41" s="14"/>
      <c r="T41" s="12"/>
      <c r="U41" s="6" t="str">
        <f t="shared" ref="U41:U43" si="22">IF(Q41="","",IF(Q41&gt;S41,3,IF(Q41=S41,1,0)))</f>
        <v/>
      </c>
      <c r="V41" s="6" t="str">
        <f t="shared" ref="V41:V43" si="23">IF(S41="","",IF(S41&gt;Q41,3,IF(S41=Q41,1,0)))</f>
        <v/>
      </c>
    </row>
    <row r="42" spans="2:36">
      <c r="B42" s="59" t="s">
        <v>339</v>
      </c>
      <c r="C42" s="11" t="str">
        <f>B27</f>
        <v>Chelsea</v>
      </c>
      <c r="D42" s="12" t="s">
        <v>7</v>
      </c>
      <c r="E42" s="13" t="str">
        <f>B28</f>
        <v>Barcelona</v>
      </c>
      <c r="F42" s="14">
        <v>1</v>
      </c>
      <c r="G42" s="12" t="s">
        <v>7</v>
      </c>
      <c r="H42" s="14">
        <v>1</v>
      </c>
      <c r="I42" s="12"/>
      <c r="J42" s="6">
        <f t="shared" si="15"/>
        <v>1</v>
      </c>
      <c r="K42" s="6">
        <f t="shared" si="16"/>
        <v>1</v>
      </c>
      <c r="M42" s="16" t="s">
        <v>14</v>
      </c>
      <c r="N42" s="11" t="str">
        <f>M27</f>
        <v>Chelsea</v>
      </c>
      <c r="O42" s="12" t="s">
        <v>7</v>
      </c>
      <c r="P42" s="13" t="str">
        <f>M28</f>
        <v>Bayern Munchen</v>
      </c>
      <c r="Q42" s="14"/>
      <c r="R42" s="12" t="s">
        <v>7</v>
      </c>
      <c r="S42" s="14"/>
      <c r="T42" s="12"/>
      <c r="U42" s="6" t="str">
        <f t="shared" si="22"/>
        <v/>
      </c>
      <c r="V42" s="6" t="str">
        <f t="shared" si="23"/>
        <v/>
      </c>
    </row>
    <row r="43" spans="2:36">
      <c r="B43" s="16" t="s">
        <v>340</v>
      </c>
      <c r="C43" s="11" t="str">
        <f>B29</f>
        <v>Inter Milan</v>
      </c>
      <c r="D43" s="12" t="s">
        <v>7</v>
      </c>
      <c r="E43" s="13" t="str">
        <f>B30</f>
        <v>Bayern Munchen</v>
      </c>
      <c r="F43" s="14">
        <v>1</v>
      </c>
      <c r="G43" s="12" t="s">
        <v>7</v>
      </c>
      <c r="H43" s="14">
        <v>1</v>
      </c>
      <c r="I43" s="12"/>
      <c r="J43" s="6">
        <f t="shared" si="15"/>
        <v>1</v>
      </c>
      <c r="K43" s="6">
        <f t="shared" si="16"/>
        <v>1</v>
      </c>
      <c r="M43" s="16" t="s">
        <v>16</v>
      </c>
      <c r="N43" s="11" t="str">
        <f>M29</f>
        <v>Arsenal</v>
      </c>
      <c r="O43" s="12" t="s">
        <v>7</v>
      </c>
      <c r="P43" s="13" t="str">
        <f>M30</f>
        <v>Juventus</v>
      </c>
      <c r="Q43" s="14"/>
      <c r="R43" s="12" t="s">
        <v>7</v>
      </c>
      <c r="S43" s="14"/>
      <c r="T43" s="12"/>
      <c r="U43" s="6" t="str">
        <f t="shared" si="22"/>
        <v/>
      </c>
      <c r="V43" s="6" t="str">
        <f t="shared" si="23"/>
        <v/>
      </c>
    </row>
    <row r="44" spans="2:36">
      <c r="C44" s="18"/>
      <c r="E44" s="19"/>
    </row>
    <row r="45" spans="2:36">
      <c r="D45" s="1"/>
      <c r="O45" s="1"/>
    </row>
    <row r="46" spans="2:36">
      <c r="D46" s="1"/>
      <c r="O46" s="1"/>
    </row>
    <row r="47" spans="2:36">
      <c r="D47" s="1"/>
      <c r="O47" s="1"/>
    </row>
    <row r="48" spans="2:36">
      <c r="D48" s="1"/>
      <c r="O48" s="1"/>
    </row>
    <row r="49" spans="4:15">
      <c r="D49" s="1"/>
      <c r="O49" s="1"/>
    </row>
    <row r="50" spans="4:15">
      <c r="D50" s="1"/>
      <c r="O50" s="1"/>
    </row>
    <row r="51" spans="4:15">
      <c r="D51" s="1"/>
      <c r="O51" s="1"/>
    </row>
    <row r="52" spans="4:15">
      <c r="D52" s="1"/>
      <c r="O52" s="1"/>
    </row>
    <row r="53" spans="4:15">
      <c r="D53" s="1"/>
      <c r="O53" s="1"/>
    </row>
    <row r="54" spans="4:15">
      <c r="D54" s="1"/>
      <c r="O54" s="1"/>
    </row>
    <row r="55" spans="4:15">
      <c r="D55" s="1"/>
      <c r="O55" s="1"/>
    </row>
    <row r="56" spans="4:15">
      <c r="D56" s="1"/>
      <c r="O56" s="1"/>
    </row>
    <row r="57" spans="4:15">
      <c r="D57" s="1"/>
      <c r="O57" s="1"/>
    </row>
    <row r="58" spans="4:15">
      <c r="D58" s="1"/>
      <c r="O58" s="1"/>
    </row>
    <row r="59" spans="4:15">
      <c r="D59" s="1"/>
      <c r="O59" s="1"/>
    </row>
    <row r="60" spans="4:15">
      <c r="D60" s="1"/>
      <c r="O60" s="1"/>
    </row>
    <row r="61" spans="4:15">
      <c r="D61" s="1"/>
      <c r="O61" s="1"/>
    </row>
    <row r="62" spans="4:15">
      <c r="D62" s="1"/>
      <c r="O62" s="1"/>
    </row>
    <row r="63" spans="4:15">
      <c r="D63" s="1"/>
      <c r="O63" s="1"/>
    </row>
    <row r="64" spans="4:15">
      <c r="D64" s="1"/>
      <c r="O64" s="1"/>
    </row>
    <row r="65" spans="4:15">
      <c r="D65" s="1"/>
      <c r="O65" s="1"/>
    </row>
    <row r="66" spans="4:15">
      <c r="D66" s="1"/>
      <c r="O66" s="1"/>
    </row>
    <row r="67" spans="4:15">
      <c r="D67" s="1"/>
      <c r="O67" s="1"/>
    </row>
    <row r="68" spans="4:15">
      <c r="D68" s="1"/>
      <c r="O68" s="1"/>
    </row>
    <row r="69" spans="4:15">
      <c r="D69" s="1"/>
      <c r="O69" s="1"/>
    </row>
    <row r="70" spans="4:15">
      <c r="D70" s="1"/>
      <c r="O70" s="1"/>
    </row>
    <row r="71" spans="4:15">
      <c r="D71" s="1"/>
      <c r="O71" s="1"/>
    </row>
    <row r="72" spans="4:15">
      <c r="D72" s="1"/>
      <c r="O72" s="1"/>
    </row>
    <row r="73" spans="4:15">
      <c r="D73" s="1"/>
      <c r="O73" s="1"/>
    </row>
    <row r="74" spans="4:15">
      <c r="D74" s="1"/>
      <c r="O74" s="1"/>
    </row>
    <row r="75" spans="4:15">
      <c r="D75" s="1"/>
      <c r="O75" s="1"/>
    </row>
    <row r="76" spans="4:15">
      <c r="D76" s="1"/>
      <c r="O76" s="1"/>
    </row>
    <row r="77" spans="4:15">
      <c r="D77" s="1"/>
      <c r="O77" s="1"/>
    </row>
    <row r="78" spans="4:15">
      <c r="D78" s="1"/>
      <c r="O78" s="1"/>
    </row>
    <row r="79" spans="4:15">
      <c r="D79" s="1"/>
      <c r="O79" s="1"/>
    </row>
    <row r="80" spans="4:15">
      <c r="D80" s="1"/>
      <c r="O80" s="1"/>
    </row>
    <row r="81" spans="4:15">
      <c r="D81" s="1"/>
      <c r="O81" s="1"/>
    </row>
    <row r="82" spans="4:15">
      <c r="D82" s="1"/>
      <c r="O82" s="1"/>
    </row>
    <row r="83" spans="4:15">
      <c r="D83" s="1"/>
      <c r="O83" s="1"/>
    </row>
    <row r="84" spans="4:15">
      <c r="D84" s="1"/>
      <c r="O84" s="1"/>
    </row>
    <row r="85" spans="4:15">
      <c r="D85" s="1"/>
      <c r="O85" s="1"/>
    </row>
    <row r="86" spans="4:15">
      <c r="D86" s="1"/>
      <c r="O86" s="1"/>
    </row>
    <row r="87" spans="4:15">
      <c r="D87" s="1"/>
      <c r="O87" s="1"/>
    </row>
    <row r="88" spans="4:15">
      <c r="D88" s="1"/>
      <c r="O88" s="1"/>
    </row>
    <row r="89" spans="4:15">
      <c r="D89" s="1"/>
      <c r="O89" s="1"/>
    </row>
    <row r="90" spans="4:15">
      <c r="D90" s="1"/>
      <c r="O90" s="1"/>
    </row>
    <row r="91" spans="4:15">
      <c r="D91" s="1"/>
      <c r="O91" s="1"/>
    </row>
    <row r="92" spans="4:15">
      <c r="D92" s="1"/>
      <c r="O92" s="1"/>
    </row>
    <row r="93" spans="4:15">
      <c r="D93" s="1"/>
      <c r="O93" s="1"/>
    </row>
    <row r="94" spans="4:15">
      <c r="D94" s="1"/>
      <c r="O94" s="1"/>
    </row>
    <row r="95" spans="4:15">
      <c r="D95" s="1"/>
      <c r="O95" s="1"/>
    </row>
    <row r="96" spans="4:15">
      <c r="D96" s="1"/>
      <c r="O96" s="1"/>
    </row>
    <row r="97" spans="4:15">
      <c r="D97" s="1"/>
      <c r="O97" s="1"/>
    </row>
    <row r="98" spans="4:15">
      <c r="D98" s="1"/>
      <c r="O98" s="1"/>
    </row>
    <row r="99" spans="4:15">
      <c r="D99" s="1"/>
      <c r="O99" s="1"/>
    </row>
    <row r="100" spans="4:15">
      <c r="D100" s="1"/>
      <c r="O100" s="1"/>
    </row>
    <row r="101" spans="4:15">
      <c r="D101" s="1"/>
      <c r="O101" s="1"/>
    </row>
    <row r="102" spans="4:15">
      <c r="D102" s="1"/>
      <c r="O102" s="1"/>
    </row>
    <row r="103" spans="4:15">
      <c r="D103" s="1"/>
      <c r="O103" s="1"/>
    </row>
    <row r="104" spans="4:15">
      <c r="D104" s="1"/>
      <c r="O104" s="1"/>
    </row>
    <row r="105" spans="4:15">
      <c r="D105" s="1"/>
      <c r="O105" s="1"/>
    </row>
    <row r="106" spans="4:15">
      <c r="D106" s="1"/>
      <c r="O106" s="1"/>
    </row>
    <row r="107" spans="4:15">
      <c r="D107" s="1"/>
      <c r="O107" s="1"/>
    </row>
    <row r="108" spans="4:15">
      <c r="D108" s="1"/>
      <c r="O108" s="1"/>
    </row>
    <row r="109" spans="4:15">
      <c r="D109" s="1"/>
      <c r="O109" s="1"/>
    </row>
    <row r="110" spans="4:15">
      <c r="D110" s="1"/>
      <c r="O110" s="1"/>
    </row>
    <row r="111" spans="4:15">
      <c r="D111" s="1"/>
      <c r="O111" s="1"/>
    </row>
    <row r="112" spans="4:15">
      <c r="D112" s="1"/>
      <c r="O112" s="1"/>
    </row>
    <row r="113" spans="4:15">
      <c r="D113" s="1"/>
      <c r="O113" s="1"/>
    </row>
    <row r="114" spans="4:15">
      <c r="D114" s="1"/>
      <c r="O114" s="1"/>
    </row>
    <row r="115" spans="4:15">
      <c r="D115" s="1"/>
      <c r="O115" s="1"/>
    </row>
  </sheetData>
  <mergeCells count="10">
    <mergeCell ref="U11:V11"/>
    <mergeCell ref="F33:H33"/>
    <mergeCell ref="J33:K33"/>
    <mergeCell ref="Q33:S33"/>
    <mergeCell ref="U33:V33"/>
    <mergeCell ref="C1:E1"/>
    <mergeCell ref="N1:P1"/>
    <mergeCell ref="F11:H11"/>
    <mergeCell ref="J11:K11"/>
    <mergeCell ref="Q11:S11"/>
  </mergeCells>
  <pageMargins left="0.70866141732283472" right="0.70866141732283472" top="0.74803149606299213" bottom="0.74803149606299213" header="0.31496062992125984" footer="0.31496062992125984"/>
  <pageSetup paperSize="8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4.9989318521683403E-2"/>
  </sheetPr>
  <dimension ref="A1:AJ134"/>
  <sheetViews>
    <sheetView zoomScale="70" zoomScaleNormal="70" workbookViewId="0">
      <selection activeCell="E4" sqref="E4"/>
    </sheetView>
  </sheetViews>
  <sheetFormatPr defaultColWidth="9.140625" defaultRowHeight="15"/>
  <cols>
    <col min="1" max="1" width="2" style="1" bestFit="1" customWidth="1"/>
    <col min="2" max="2" width="17.85546875" style="1" bestFit="1" customWidth="1"/>
    <col min="3" max="3" width="20.28515625" style="1" bestFit="1" customWidth="1"/>
    <col min="4" max="4" width="1.5703125" style="47" bestFit="1" customWidth="1"/>
    <col min="5" max="5" width="20.28515625" style="1" bestFit="1" customWidth="1"/>
    <col min="6" max="6" width="3.5703125" style="1" customWidth="1"/>
    <col min="7" max="7" width="1.5703125" style="1" bestFit="1" customWidth="1"/>
    <col min="8" max="8" width="3.5703125" style="1" customWidth="1"/>
    <col min="9" max="9" width="4" style="1" customWidth="1"/>
    <col min="10" max="11" width="5.5703125" style="1" customWidth="1"/>
    <col min="12" max="12" width="9.140625" style="1"/>
    <col min="13" max="13" width="16.28515625" style="1" bestFit="1" customWidth="1"/>
    <col min="14" max="14" width="20.85546875" style="1" bestFit="1" customWidth="1"/>
    <col min="15" max="15" width="1.5703125" style="47" bestFit="1" customWidth="1"/>
    <col min="16" max="16" width="20.85546875" style="1" bestFit="1" customWidth="1"/>
    <col min="17" max="17" width="4.28515625" style="1" customWidth="1"/>
    <col min="18" max="18" width="1.5703125" style="1" bestFit="1" customWidth="1"/>
    <col min="19" max="19" width="4.28515625" style="1" customWidth="1"/>
    <col min="20" max="20" width="4.42578125" style="1" customWidth="1"/>
    <col min="21" max="22" width="5.28515625" style="1" customWidth="1"/>
    <col min="23" max="23" width="9.140625" style="1"/>
    <col min="24" max="24" width="17.85546875" style="1" bestFit="1" customWidth="1"/>
    <col min="25" max="28" width="3.5703125" style="1" customWidth="1"/>
    <col min="29" max="16384" width="9.140625" style="1"/>
  </cols>
  <sheetData>
    <row r="1" spans="1:36" s="8" customFormat="1">
      <c r="B1" s="22"/>
      <c r="C1" s="247" t="s">
        <v>0</v>
      </c>
      <c r="D1" s="248"/>
      <c r="E1" s="248"/>
      <c r="F1" s="22"/>
      <c r="G1" s="22"/>
      <c r="H1" s="22"/>
      <c r="M1" s="22"/>
      <c r="N1" s="247" t="s">
        <v>1</v>
      </c>
      <c r="O1" s="248"/>
      <c r="P1" s="248"/>
      <c r="Q1" s="22"/>
      <c r="R1" s="22"/>
      <c r="S1" s="22"/>
      <c r="T1" s="22"/>
      <c r="U1" s="22"/>
      <c r="V1" s="22"/>
      <c r="X1" s="35" t="s">
        <v>88</v>
      </c>
    </row>
    <row r="2" spans="1:36">
      <c r="B2" s="2" t="s">
        <v>367</v>
      </c>
      <c r="M2" s="2" t="s">
        <v>368</v>
      </c>
    </row>
    <row r="3" spans="1:36">
      <c r="X3" s="37" t="str">
        <f>B2</f>
        <v>Poule F-C</v>
      </c>
      <c r="Y3" s="36" t="s">
        <v>79</v>
      </c>
      <c r="Z3" s="36" t="s">
        <v>80</v>
      </c>
      <c r="AA3" s="36" t="s">
        <v>81</v>
      </c>
      <c r="AB3" s="36" t="s">
        <v>87</v>
      </c>
      <c r="AC3" s="36" t="s">
        <v>4</v>
      </c>
      <c r="AD3" s="36" t="s">
        <v>82</v>
      </c>
      <c r="AE3" s="36" t="s">
        <v>83</v>
      </c>
      <c r="AF3" s="36" t="s">
        <v>84</v>
      </c>
      <c r="AG3" s="36" t="s">
        <v>85</v>
      </c>
      <c r="AH3" s="36" t="s">
        <v>86</v>
      </c>
      <c r="AI3" s="36" t="s">
        <v>5</v>
      </c>
      <c r="AJ3" s="36" t="s">
        <v>127</v>
      </c>
    </row>
    <row r="4" spans="1:36">
      <c r="A4" s="1">
        <v>1</v>
      </c>
      <c r="B4" s="42" t="s">
        <v>158</v>
      </c>
      <c r="C4" s="5" t="str">
        <f>VLOOKUP(B4,'Teams + teamnaam'!$AA$2:$AD$53,3,FALSE)</f>
        <v>VEV'67</v>
      </c>
      <c r="M4" s="42" t="s">
        <v>158</v>
      </c>
      <c r="N4" s="5" t="str">
        <f>VLOOKUP(M4,'Teams + teamnaam'!$AA$2:$AD$53,3,FALSE)</f>
        <v>VEV'67</v>
      </c>
      <c r="X4" s="27" t="str">
        <f>B4</f>
        <v>Manchester City</v>
      </c>
      <c r="Y4" s="6">
        <f>J12</f>
        <v>1</v>
      </c>
      <c r="Z4" s="6">
        <f>K14</f>
        <v>3</v>
      </c>
      <c r="AA4" s="6">
        <f>J17</f>
        <v>3</v>
      </c>
      <c r="AB4" s="6">
        <f>K19</f>
        <v>3</v>
      </c>
      <c r="AC4" s="28">
        <f>SUM(Y4:AB4)</f>
        <v>10</v>
      </c>
      <c r="AD4" s="6">
        <f>SUMIF(C12:C21,X4,F12:F21)+SUMIF(E12:E21,X4,H12:H21)</f>
        <v>9</v>
      </c>
      <c r="AE4" s="6">
        <f>SUMIF(C12:C21,X4,H12:H21)+SUMIF(E12:E21,X4,F12:F21)</f>
        <v>2</v>
      </c>
      <c r="AF4" s="6">
        <f>SUMPRODUCT((C12:C21=X4)*(J12:J21=3))+SUMPRODUCT((E12:E21=X4)*(K12:K21=3))</f>
        <v>3</v>
      </c>
      <c r="AG4" s="6">
        <f>SUMPRODUCT((C12:C21=X4)*(J12:J21=1))+SUMPRODUCT((E12:E21=X4)*(K12:K21=1))</f>
        <v>1</v>
      </c>
      <c r="AH4" s="6">
        <f>SUMPRODUCT((C12:C21=X4)*(J12:J21=0))+SUMPRODUCT((E12:E21=X4)*(K12:K21=0))</f>
        <v>0</v>
      </c>
      <c r="AI4" s="29">
        <f>RANK(AC4,AC4:AC8,0)</f>
        <v>1</v>
      </c>
      <c r="AJ4" s="6">
        <f>AD4-AE4</f>
        <v>7</v>
      </c>
    </row>
    <row r="5" spans="1:36">
      <c r="A5" s="1">
        <v>2</v>
      </c>
      <c r="B5" s="42" t="s">
        <v>101</v>
      </c>
      <c r="C5" s="5" t="str">
        <f>VLOOKUP(B5,'Teams + teamnaam'!$AA$2:$AD$53,3,FALSE)</f>
        <v>VEV'67</v>
      </c>
      <c r="M5" s="42" t="s">
        <v>110</v>
      </c>
      <c r="N5" s="5" t="str">
        <f>VLOOKUP(M5,'Teams + teamnaam'!$AA$2:$AD$53,3,FALSE)</f>
        <v>VV Grijpskerk</v>
      </c>
      <c r="X5" s="27" t="str">
        <f t="shared" ref="X5:X8" si="0">B5</f>
        <v>Liverpool</v>
      </c>
      <c r="Y5" s="6">
        <f>J13</f>
        <v>1</v>
      </c>
      <c r="Z5" s="6">
        <f>K15</f>
        <v>0</v>
      </c>
      <c r="AA5" s="6">
        <f>K17</f>
        <v>0</v>
      </c>
      <c r="AB5" s="6">
        <f>J20</f>
        <v>0</v>
      </c>
      <c r="AC5" s="28">
        <f t="shared" ref="AC5:AC8" si="1">SUM(Y5:AB5)</f>
        <v>1</v>
      </c>
      <c r="AD5" s="6">
        <f>SUMIF(C12:C21,X5,F12:F21)+SUMIF(E12:E21,X5,H12:H21)</f>
        <v>2</v>
      </c>
      <c r="AE5" s="6">
        <f>SUMIF(C12:C21,X5,H12:H21)+SUMIF(E12:E21,X5,F12:F21)</f>
        <v>10</v>
      </c>
      <c r="AF5" s="6">
        <f>SUMPRODUCT((C12:C21=X5)*(J12:J21=3))+SUMPRODUCT((E12:E21=X5)*(K12:K21=3))</f>
        <v>0</v>
      </c>
      <c r="AG5" s="6">
        <f>SUMPRODUCT((C12:C21=X5)*(J12:J21=1))+SUMPRODUCT((E12:E21=X5)*(K12:K21=1))</f>
        <v>1</v>
      </c>
      <c r="AH5" s="6">
        <f>SUMPRODUCT((C12:C21=X5)*(J12:J21=0))+SUMPRODUCT((E12:E21=X5)*(K12:K21=0))</f>
        <v>3</v>
      </c>
      <c r="AI5" s="29">
        <f>RANK(AC5,AC4:AC8,0)</f>
        <v>5</v>
      </c>
      <c r="AJ5" s="6">
        <f t="shared" ref="AJ5:AJ8" si="2">AD5-AE5</f>
        <v>-8</v>
      </c>
    </row>
    <row r="6" spans="1:36">
      <c r="A6" s="1">
        <v>3</v>
      </c>
      <c r="B6" s="42" t="s">
        <v>109</v>
      </c>
      <c r="C6" s="5" t="str">
        <f>VLOOKUP(B6,'Teams + teamnaam'!$AA$2:$AD$53,3,FALSE)</f>
        <v>SV Marum</v>
      </c>
      <c r="M6" s="42" t="s">
        <v>109</v>
      </c>
      <c r="N6" s="5" t="str">
        <f>VLOOKUP(M6,'Teams + teamnaam'!$AA$2:$AD$53,3,FALSE)</f>
        <v>SV Marum</v>
      </c>
      <c r="X6" s="27" t="str">
        <f t="shared" si="0"/>
        <v>Valencia</v>
      </c>
      <c r="Y6" s="6">
        <f>J14</f>
        <v>0</v>
      </c>
      <c r="Z6" s="6">
        <f>J16</f>
        <v>1</v>
      </c>
      <c r="AA6" s="6">
        <f>K18</f>
        <v>0</v>
      </c>
      <c r="AB6" s="6">
        <f>K20</f>
        <v>3</v>
      </c>
      <c r="AC6" s="28">
        <f t="shared" si="1"/>
        <v>4</v>
      </c>
      <c r="AD6" s="6">
        <f>SUMIF(C12:C21,X6,F12:F21)+SUMIF(E12:E21,X6,H12:H21)</f>
        <v>4</v>
      </c>
      <c r="AE6" s="6">
        <f>SUMIF(C12:C21,X6,H12:H21)+SUMIF(E12:E21,X6,F12:F21)</f>
        <v>5</v>
      </c>
      <c r="AF6" s="6">
        <f>SUMPRODUCT((C12:C21=X6)*(J12:J21=3))+SUMPRODUCT((E12:E21=X6)*(K12:K21=3))</f>
        <v>1</v>
      </c>
      <c r="AG6" s="6">
        <f>SUMPRODUCT((C12:C21=X6)*(J12:J21=1))+SUMPRODUCT((E12:E21=X6)*(K12:K21=1))</f>
        <v>1</v>
      </c>
      <c r="AH6" s="6">
        <f>SUMPRODUCT((C12:C21=X6)*(J12:J21=0))+SUMPRODUCT((E12:E21=X6)*(K12:K21=0))</f>
        <v>2</v>
      </c>
      <c r="AI6" s="29">
        <f>RANK(AC6,AC4:AC8,0)</f>
        <v>3</v>
      </c>
      <c r="AJ6" s="6">
        <f t="shared" si="2"/>
        <v>-1</v>
      </c>
    </row>
    <row r="7" spans="1:36">
      <c r="A7" s="1">
        <v>4</v>
      </c>
      <c r="B7" s="42" t="s">
        <v>623</v>
      </c>
      <c r="C7" s="5" t="s">
        <v>96</v>
      </c>
      <c r="M7" s="42" t="s">
        <v>598</v>
      </c>
      <c r="N7" s="5" t="str">
        <f>VLOOKUP(M7,'Teams + teamnaam'!$AA$2:$AD$53,3,FALSE)</f>
        <v>VV Opende</v>
      </c>
      <c r="X7" s="27" t="str">
        <f t="shared" si="0"/>
        <v>Dordmund</v>
      </c>
      <c r="Y7" s="6">
        <f>K13</f>
        <v>1</v>
      </c>
      <c r="Z7" s="6">
        <f>K16</f>
        <v>1</v>
      </c>
      <c r="AA7" s="6">
        <f>J19</f>
        <v>0</v>
      </c>
      <c r="AB7" s="6">
        <f>J21</f>
        <v>0</v>
      </c>
      <c r="AC7" s="28">
        <f t="shared" si="1"/>
        <v>2</v>
      </c>
      <c r="AD7" s="6">
        <f>SUMIF(C12:C21,X7,F12:F21)+SUMIF(E12:E21,X7,H12:H21)</f>
        <v>0</v>
      </c>
      <c r="AE7" s="6">
        <f>SUMIF(C12:C21,X7,H12:H21)+SUMIF(E12:E21,X7,F12:F21)</f>
        <v>4</v>
      </c>
      <c r="AF7" s="6">
        <f>SUMPRODUCT((C12:C21=X7)*(J12:J21=3))+SUMPRODUCT((E12:E21=X7)*(K12:K21=3))</f>
        <v>0</v>
      </c>
      <c r="AG7" s="6">
        <f>SUMPRODUCT((C12:C21=X7)*(J12:J21=1))+SUMPRODUCT((E12:E21=X7)*(K12:K21=1))</f>
        <v>2</v>
      </c>
      <c r="AH7" s="6">
        <f>SUMPRODUCT((C12:C21=X7)*(J12:J21=0))+SUMPRODUCT((E12:E21=X7)*(K12:K21=0))</f>
        <v>2</v>
      </c>
      <c r="AI7" s="29">
        <f>RANK(AC7,AC4:AC8,0)</f>
        <v>4</v>
      </c>
      <c r="AJ7" s="6">
        <f t="shared" si="2"/>
        <v>-4</v>
      </c>
    </row>
    <row r="8" spans="1:36">
      <c r="A8" s="1">
        <v>5</v>
      </c>
      <c r="B8" s="42" t="s">
        <v>110</v>
      </c>
      <c r="C8" s="5" t="str">
        <f>VLOOKUP(B8,'Teams + teamnaam'!$AA$2:$AD$53,3,FALSE)</f>
        <v>VV Grijpskerk</v>
      </c>
      <c r="M8" s="42" t="s">
        <v>102</v>
      </c>
      <c r="N8" s="5" t="str">
        <f>VLOOKUP(M8,'Teams + teamnaam'!$AA$2:$AD$53,3,FALSE)</f>
        <v>VV Niekerk</v>
      </c>
      <c r="P8" s="1" t="s">
        <v>27</v>
      </c>
      <c r="X8" s="27" t="str">
        <f t="shared" si="0"/>
        <v>Napoli</v>
      </c>
      <c r="Y8" s="6">
        <f>K12</f>
        <v>1</v>
      </c>
      <c r="Z8" s="6">
        <f>J15</f>
        <v>3</v>
      </c>
      <c r="AA8" s="6">
        <f>J18</f>
        <v>3</v>
      </c>
      <c r="AB8" s="6">
        <f>K21</f>
        <v>3</v>
      </c>
      <c r="AC8" s="28">
        <f t="shared" si="1"/>
        <v>10</v>
      </c>
      <c r="AD8" s="6">
        <f>SUMIF(C12:C21,X8,F12:F21)+SUMIF(E12:E21,X8,H12:H21)</f>
        <v>9</v>
      </c>
      <c r="AE8" s="6">
        <f>SUMIF(C12:C21,X8,H12:H21)+SUMIF(E12:E21,X8,F12:F21)</f>
        <v>3</v>
      </c>
      <c r="AF8" s="6">
        <f>SUMPRODUCT((C12:C21=X8)*(J12:J21=3))+SUMPRODUCT((E12:E21=X8)*(K12:K21=3))</f>
        <v>3</v>
      </c>
      <c r="AG8" s="6">
        <f>SUMPRODUCT((C12:C21=X8)*(J12:J21=1))+SUMPRODUCT((E12:E21=X8)*(K12:K21=1))</f>
        <v>1</v>
      </c>
      <c r="AH8" s="6">
        <f>SUMPRODUCT((C12:C21=X8)*(J12:J21=0))+SUMPRODUCT((E12:E21=X8)*(K12:K21=0))</f>
        <v>0</v>
      </c>
      <c r="AI8" s="29">
        <f>RANK(AC8,AC4:AC8,0)</f>
        <v>1</v>
      </c>
      <c r="AJ8" s="6">
        <f t="shared" si="2"/>
        <v>6</v>
      </c>
    </row>
    <row r="9" spans="1:36">
      <c r="D9" s="47" t="s">
        <v>27</v>
      </c>
      <c r="X9" s="31"/>
      <c r="Y9" s="32"/>
      <c r="Z9" s="32"/>
      <c r="AA9" s="32"/>
      <c r="AB9" s="32"/>
      <c r="AC9" s="32"/>
      <c r="AD9" s="32"/>
      <c r="AE9" s="32"/>
      <c r="AF9" s="31"/>
      <c r="AG9" s="31"/>
      <c r="AH9" s="31"/>
    </row>
    <row r="10" spans="1:36">
      <c r="B10" s="2" t="s">
        <v>343</v>
      </c>
      <c r="M10" s="2" t="s">
        <v>345</v>
      </c>
      <c r="X10" s="31"/>
      <c r="Y10" s="32"/>
      <c r="Z10" s="32"/>
      <c r="AA10" s="32"/>
      <c r="AB10" s="32"/>
      <c r="AC10" s="32"/>
      <c r="AD10" s="32"/>
      <c r="AE10" s="32"/>
      <c r="AF10" s="31"/>
      <c r="AG10" s="31"/>
      <c r="AH10" s="31"/>
    </row>
    <row r="11" spans="1:36">
      <c r="B11" s="8"/>
      <c r="C11" s="8"/>
      <c r="D11" s="45"/>
      <c r="E11" s="8"/>
      <c r="F11" s="249" t="s">
        <v>5</v>
      </c>
      <c r="G11" s="171"/>
      <c r="H11" s="171"/>
      <c r="I11" s="8"/>
      <c r="J11" s="250" t="s">
        <v>4</v>
      </c>
      <c r="K11" s="249"/>
      <c r="L11" s="46"/>
      <c r="M11" s="8"/>
      <c r="N11" s="8"/>
      <c r="O11" s="45"/>
      <c r="P11" s="8"/>
      <c r="Q11" s="249" t="s">
        <v>5</v>
      </c>
      <c r="R11" s="171"/>
      <c r="S11" s="171"/>
      <c r="T11" s="8"/>
      <c r="U11" s="250" t="s">
        <v>4</v>
      </c>
      <c r="V11" s="249"/>
      <c r="X11" s="31"/>
      <c r="Y11" s="32"/>
      <c r="Z11" s="32"/>
      <c r="AA11" s="32"/>
      <c r="AB11" s="32"/>
      <c r="AC11" s="32"/>
      <c r="AD11" s="32"/>
      <c r="AE11" s="32"/>
      <c r="AF11" s="31"/>
      <c r="AG11" s="33"/>
      <c r="AH11" s="31"/>
    </row>
    <row r="12" spans="1:36">
      <c r="B12" s="10" t="s">
        <v>6</v>
      </c>
      <c r="C12" s="11" t="str">
        <f>B4</f>
        <v>Manchester City</v>
      </c>
      <c r="D12" s="12" t="s">
        <v>7</v>
      </c>
      <c r="E12" s="13" t="str">
        <f>B8</f>
        <v>Napoli</v>
      </c>
      <c r="F12" s="14">
        <v>1</v>
      </c>
      <c r="G12" s="12" t="s">
        <v>7</v>
      </c>
      <c r="H12" s="14">
        <v>1</v>
      </c>
      <c r="I12" s="12"/>
      <c r="J12" s="6">
        <f>IF(F12="","",IF(F12&gt;H12,3,IF(F12=H12,1,0)))</f>
        <v>1</v>
      </c>
      <c r="K12" s="6">
        <f>IF(H12="","",IF(H12&gt;F12,3,IF(H12=F12,1,0)))</f>
        <v>1</v>
      </c>
      <c r="M12" s="10" t="s">
        <v>6</v>
      </c>
      <c r="N12" s="11" t="str">
        <f>M4</f>
        <v>Manchester City</v>
      </c>
      <c r="O12" s="12" t="s">
        <v>7</v>
      </c>
      <c r="P12" s="13" t="str">
        <f>M8</f>
        <v>PSV</v>
      </c>
      <c r="Q12" s="14"/>
      <c r="R12" s="12" t="s">
        <v>7</v>
      </c>
      <c r="S12" s="14"/>
      <c r="T12" s="12"/>
      <c r="U12" s="6" t="str">
        <f>IF(Q12="","",IF(Q12&gt;S12,3,IF(Q12=S12,1,0)))</f>
        <v/>
      </c>
      <c r="V12" s="6" t="str">
        <f>IF(S12="","",IF(S12&gt;Q12,3,IF(S12=Q12,1,0)))</f>
        <v/>
      </c>
      <c r="X12" s="31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6">
      <c r="B13" s="16" t="s">
        <v>9</v>
      </c>
      <c r="C13" s="11" t="str">
        <f>B5</f>
        <v>Liverpool</v>
      </c>
      <c r="D13" s="12" t="s">
        <v>7</v>
      </c>
      <c r="E13" s="13" t="str">
        <f>B7</f>
        <v>Dordmund</v>
      </c>
      <c r="F13" s="14">
        <v>0</v>
      </c>
      <c r="G13" s="12" t="s">
        <v>7</v>
      </c>
      <c r="H13" s="14">
        <v>0</v>
      </c>
      <c r="I13" s="12"/>
      <c r="J13" s="6">
        <f t="shared" ref="J13:J21" si="3">IF(F13="","",IF(F13&gt;H13,3,IF(F13=H13,1,0)))</f>
        <v>1</v>
      </c>
      <c r="K13" s="6">
        <f t="shared" ref="K13:K21" si="4">IF(H13="","",IF(H13&gt;F13,3,IF(H13=F13,1,0)))</f>
        <v>1</v>
      </c>
      <c r="M13" s="16" t="s">
        <v>9</v>
      </c>
      <c r="N13" s="11" t="str">
        <f>M5</f>
        <v>Napoli</v>
      </c>
      <c r="O13" s="12" t="s">
        <v>7</v>
      </c>
      <c r="P13" s="13" t="str">
        <f>M7</f>
        <v>Juventus-Opende</v>
      </c>
      <c r="Q13" s="14"/>
      <c r="R13" s="12" t="s">
        <v>7</v>
      </c>
      <c r="S13" s="14"/>
      <c r="T13" s="12"/>
      <c r="U13" s="6" t="str">
        <f t="shared" ref="U13:U17" si="5">IF(Q13="","",IF(Q13&gt;S13,3,IF(Q13=S13,1,0)))</f>
        <v/>
      </c>
      <c r="V13" s="6" t="str">
        <f t="shared" ref="V13:V17" si="6">IF(S13="","",IF(S13&gt;Q13,3,IF(S13=Q13,1,0)))</f>
        <v/>
      </c>
      <c r="X13" s="37" t="str">
        <f>M2</f>
        <v>Poule F-CC</v>
      </c>
      <c r="Y13" s="36" t="s">
        <v>79</v>
      </c>
      <c r="Z13" s="36" t="s">
        <v>80</v>
      </c>
      <c r="AA13" s="36" t="s">
        <v>81</v>
      </c>
      <c r="AB13" s="36" t="s">
        <v>87</v>
      </c>
      <c r="AC13" s="36" t="s">
        <v>4</v>
      </c>
      <c r="AD13" s="36" t="s">
        <v>82</v>
      </c>
      <c r="AE13" s="36" t="s">
        <v>83</v>
      </c>
      <c r="AF13" s="36" t="s">
        <v>84</v>
      </c>
      <c r="AG13" s="36" t="s">
        <v>85</v>
      </c>
      <c r="AH13" s="36" t="s">
        <v>86</v>
      </c>
      <c r="AI13" s="36" t="s">
        <v>5</v>
      </c>
      <c r="AJ13" s="36" t="s">
        <v>127</v>
      </c>
    </row>
    <row r="14" spans="1:36">
      <c r="B14" s="16" t="s">
        <v>11</v>
      </c>
      <c r="C14" s="11" t="str">
        <f>B6</f>
        <v>Valencia</v>
      </c>
      <c r="D14" s="12" t="s">
        <v>7</v>
      </c>
      <c r="E14" s="13" t="str">
        <f>B4</f>
        <v>Manchester City</v>
      </c>
      <c r="F14" s="14">
        <v>1</v>
      </c>
      <c r="G14" s="17" t="s">
        <v>7</v>
      </c>
      <c r="H14" s="14">
        <v>2</v>
      </c>
      <c r="I14" s="12"/>
      <c r="J14" s="6">
        <f t="shared" si="3"/>
        <v>0</v>
      </c>
      <c r="K14" s="6">
        <f t="shared" si="4"/>
        <v>3</v>
      </c>
      <c r="M14" s="16" t="s">
        <v>11</v>
      </c>
      <c r="N14" s="11" t="str">
        <f>M6</f>
        <v>Valencia</v>
      </c>
      <c r="O14" s="12" t="s">
        <v>7</v>
      </c>
      <c r="P14" s="13" t="str">
        <f>M4</f>
        <v>Manchester City</v>
      </c>
      <c r="Q14" s="14"/>
      <c r="R14" s="17" t="s">
        <v>7</v>
      </c>
      <c r="S14" s="14"/>
      <c r="T14" s="12"/>
      <c r="U14" s="6" t="str">
        <f t="shared" si="5"/>
        <v/>
      </c>
      <c r="V14" s="6" t="str">
        <f t="shared" si="6"/>
        <v/>
      </c>
      <c r="X14" s="27" t="str">
        <f>M4</f>
        <v>Manchester City</v>
      </c>
      <c r="Y14" s="6" t="str">
        <f>U12</f>
        <v/>
      </c>
      <c r="Z14" s="6" t="str">
        <f>V14</f>
        <v/>
      </c>
      <c r="AA14" s="6" t="str">
        <f>U17</f>
        <v/>
      </c>
      <c r="AB14" s="6" t="str">
        <f>V19</f>
        <v/>
      </c>
      <c r="AC14" s="28">
        <f>SUM(Y14:AB14)</f>
        <v>0</v>
      </c>
      <c r="AD14" s="6">
        <f>SUMIF(N12:N21,X14,Q12:Q21)+SUMIF(P12:P21,X14,S12:S21)</f>
        <v>0</v>
      </c>
      <c r="AE14" s="6">
        <f>SUMIF(N12:N21,X14,S12:S21)+SUMIF(P12:P21,X14,Q12:Q21)</f>
        <v>0</v>
      </c>
      <c r="AF14" s="6">
        <f>SUMPRODUCT((N12:N21=X14)*(U12:U21=3))+SUMPRODUCT((P12:P21=X14)*(V12:V21=3))</f>
        <v>0</v>
      </c>
      <c r="AG14" s="6">
        <f>SUMPRODUCT((N12:N21=X14)*(U12:U21=1))+SUMPRODUCT((P12:P21=X14)*(V12:V21=1))</f>
        <v>0</v>
      </c>
      <c r="AH14" s="6">
        <f>SUMPRODUCT((N12:N21=X14)*(U12:U21=0))+SUMPRODUCT((P12:P21=X14)*(V12:V21=0))</f>
        <v>0</v>
      </c>
      <c r="AI14" s="29">
        <f>RANK(AC14,AC14:AC18,0)</f>
        <v>1</v>
      </c>
      <c r="AJ14" s="6">
        <f>AD14-AE14</f>
        <v>0</v>
      </c>
    </row>
    <row r="15" spans="1:36">
      <c r="B15" s="16" t="s">
        <v>13</v>
      </c>
      <c r="C15" s="11" t="str">
        <f>B8</f>
        <v>Napoli</v>
      </c>
      <c r="D15" s="12" t="s">
        <v>7</v>
      </c>
      <c r="E15" s="13" t="str">
        <f>B5</f>
        <v>Liverpool</v>
      </c>
      <c r="F15" s="14">
        <v>5</v>
      </c>
      <c r="G15" s="12" t="s">
        <v>7</v>
      </c>
      <c r="H15" s="14">
        <v>1</v>
      </c>
      <c r="I15" s="12"/>
      <c r="J15" s="6">
        <f t="shared" si="3"/>
        <v>3</v>
      </c>
      <c r="K15" s="6">
        <f t="shared" si="4"/>
        <v>0</v>
      </c>
      <c r="M15" s="16" t="s">
        <v>13</v>
      </c>
      <c r="N15" s="11" t="str">
        <f>M8</f>
        <v>PSV</v>
      </c>
      <c r="O15" s="12" t="s">
        <v>7</v>
      </c>
      <c r="P15" s="13" t="str">
        <f>M5</f>
        <v>Napoli</v>
      </c>
      <c r="Q15" s="14"/>
      <c r="R15" s="12" t="s">
        <v>7</v>
      </c>
      <c r="S15" s="14"/>
      <c r="T15" s="12"/>
      <c r="U15" s="6" t="str">
        <f t="shared" si="5"/>
        <v/>
      </c>
      <c r="V15" s="6" t="str">
        <f t="shared" si="6"/>
        <v/>
      </c>
      <c r="X15" s="27" t="str">
        <f t="shared" ref="X15:X18" si="7">M5</f>
        <v>Napoli</v>
      </c>
      <c r="Y15" s="6" t="str">
        <f>U13</f>
        <v/>
      </c>
      <c r="Z15" s="6" t="str">
        <f>V15</f>
        <v/>
      </c>
      <c r="AA15" s="6" t="str">
        <f>V17</f>
        <v/>
      </c>
      <c r="AB15" s="6" t="str">
        <f>U20</f>
        <v/>
      </c>
      <c r="AC15" s="28">
        <f t="shared" ref="AC15:AC18" si="8">SUM(Y15:AB15)</f>
        <v>0</v>
      </c>
      <c r="AD15" s="6">
        <f>SUMIF(N12:N21,X15,Q12:Q21)+SUMIF(P12:P21,X15,S12:S21)</f>
        <v>0</v>
      </c>
      <c r="AE15" s="6">
        <f>SUMIF(N12:N21,X15,S12:S21)+SUMIF(P12:P21,X15,Q12:Q21)</f>
        <v>0</v>
      </c>
      <c r="AF15" s="6">
        <f>SUMPRODUCT((N12:N21=X15)*(U12:U21=3))+SUMPRODUCT((P12:P21=X15)*(V12:V21=3))</f>
        <v>0</v>
      </c>
      <c r="AG15" s="6">
        <f>SUMPRODUCT((N12:N21=X15)*(U12:U21=1))+SUMPRODUCT((P12:P21=X15)*(V12:V21=1))</f>
        <v>0</v>
      </c>
      <c r="AH15" s="6">
        <f>SUMPRODUCT((N12:N21=X15)*(U12:U21=0))+SUMPRODUCT((P12:P21=X15)*(V12:V21=0))</f>
        <v>0</v>
      </c>
      <c r="AI15" s="29">
        <f>RANK(AC15,AC14:AC18,0)</f>
        <v>1</v>
      </c>
      <c r="AJ15" s="6">
        <f t="shared" ref="AJ15:AJ18" si="9">AD15-AE15</f>
        <v>0</v>
      </c>
    </row>
    <row r="16" spans="1:36">
      <c r="B16" s="10" t="s">
        <v>15</v>
      </c>
      <c r="C16" s="11" t="str">
        <f>B6</f>
        <v>Valencia</v>
      </c>
      <c r="D16" s="12" t="s">
        <v>7</v>
      </c>
      <c r="E16" s="13" t="str">
        <f>B7</f>
        <v>Dordmund</v>
      </c>
      <c r="F16" s="14">
        <v>0</v>
      </c>
      <c r="G16" s="12" t="s">
        <v>7</v>
      </c>
      <c r="H16" s="14">
        <v>0</v>
      </c>
      <c r="I16" s="12"/>
      <c r="J16" s="6">
        <f t="shared" si="3"/>
        <v>1</v>
      </c>
      <c r="K16" s="6">
        <f t="shared" si="4"/>
        <v>1</v>
      </c>
      <c r="M16" s="10" t="s">
        <v>15</v>
      </c>
      <c r="N16" s="11" t="str">
        <f>M6</f>
        <v>Valencia</v>
      </c>
      <c r="O16" s="12" t="s">
        <v>7</v>
      </c>
      <c r="P16" s="13" t="str">
        <f>M7</f>
        <v>Juventus-Opende</v>
      </c>
      <c r="Q16" s="14"/>
      <c r="R16" s="12" t="s">
        <v>7</v>
      </c>
      <c r="S16" s="14"/>
      <c r="T16" s="12"/>
      <c r="U16" s="6" t="str">
        <f t="shared" si="5"/>
        <v/>
      </c>
      <c r="V16" s="6" t="str">
        <f t="shared" si="6"/>
        <v/>
      </c>
      <c r="X16" s="27" t="str">
        <f t="shared" si="7"/>
        <v>Valencia</v>
      </c>
      <c r="Y16" s="6" t="str">
        <f>U14</f>
        <v/>
      </c>
      <c r="Z16" s="6" t="str">
        <f>U16</f>
        <v/>
      </c>
      <c r="AA16" s="6" t="str">
        <f>V18</f>
        <v/>
      </c>
      <c r="AB16" s="6" t="str">
        <f>V20</f>
        <v/>
      </c>
      <c r="AC16" s="28">
        <f t="shared" si="8"/>
        <v>0</v>
      </c>
      <c r="AD16" s="6">
        <f>SUMIF(N12:N21,X16,Q12:Q21)+SUMIF(P12:P21,X16,S12:S21)</f>
        <v>0</v>
      </c>
      <c r="AE16" s="6">
        <f>SUMIF(N12:N21,X16,S12:S21)+SUMIF(P12:P21,X16,Q12:Q21)</f>
        <v>0</v>
      </c>
      <c r="AF16" s="6">
        <f>SUMPRODUCT((N12:N21=X16)*(U12:U21=3))+SUMPRODUCT((P12:P21=X16)*(V12:V21=3))</f>
        <v>0</v>
      </c>
      <c r="AG16" s="6">
        <f>SUMPRODUCT((N12:N21=X16)*(U12:U21=1))+SUMPRODUCT((P12:P21=X16)*(V12:V21=1))</f>
        <v>0</v>
      </c>
      <c r="AH16" s="6">
        <f>SUMPRODUCT((N12:N21=X16)*(U12:U21=0))+SUMPRODUCT((P12:P21=X16)*(V12:V21=0))</f>
        <v>0</v>
      </c>
      <c r="AI16" s="29">
        <f>RANK(AC16,AC14:AC18,0)</f>
        <v>1</v>
      </c>
      <c r="AJ16" s="6">
        <f t="shared" si="9"/>
        <v>0</v>
      </c>
    </row>
    <row r="17" spans="2:36">
      <c r="B17" s="16" t="s">
        <v>17</v>
      </c>
      <c r="C17" s="11" t="str">
        <f>B4</f>
        <v>Manchester City</v>
      </c>
      <c r="D17" s="12" t="s">
        <v>7</v>
      </c>
      <c r="E17" s="13" t="str">
        <f>B5</f>
        <v>Liverpool</v>
      </c>
      <c r="F17" s="14">
        <v>3</v>
      </c>
      <c r="G17" s="12" t="s">
        <v>7</v>
      </c>
      <c r="H17" s="14">
        <v>0</v>
      </c>
      <c r="I17" s="12"/>
      <c r="J17" s="6">
        <f t="shared" si="3"/>
        <v>3</v>
      </c>
      <c r="K17" s="6">
        <f t="shared" si="4"/>
        <v>0</v>
      </c>
      <c r="M17" s="16" t="s">
        <v>17</v>
      </c>
      <c r="N17" s="11" t="str">
        <f>M4</f>
        <v>Manchester City</v>
      </c>
      <c r="O17" s="12" t="s">
        <v>7</v>
      </c>
      <c r="P17" s="13" t="str">
        <f>M5</f>
        <v>Napoli</v>
      </c>
      <c r="Q17" s="14"/>
      <c r="R17" s="12" t="s">
        <v>7</v>
      </c>
      <c r="S17" s="14"/>
      <c r="T17" s="12"/>
      <c r="U17" s="6" t="str">
        <f t="shared" si="5"/>
        <v/>
      </c>
      <c r="V17" s="6" t="str">
        <f t="shared" si="6"/>
        <v/>
      </c>
      <c r="X17" s="27" t="str">
        <f t="shared" si="7"/>
        <v>Juventus-Opende</v>
      </c>
      <c r="Y17" s="6" t="str">
        <f>V13</f>
        <v/>
      </c>
      <c r="Z17" s="6" t="str">
        <f>V16</f>
        <v/>
      </c>
      <c r="AA17" s="6" t="str">
        <f>U19</f>
        <v/>
      </c>
      <c r="AB17" s="6" t="str">
        <f>U21</f>
        <v/>
      </c>
      <c r="AC17" s="28">
        <f t="shared" si="8"/>
        <v>0</v>
      </c>
      <c r="AD17" s="6">
        <f>SUMIF(N12:N21,X17,Q12:Q21)+SUMIF(P12:P21,X17,S12:S21)</f>
        <v>0</v>
      </c>
      <c r="AE17" s="6">
        <f>SUMIF(N12:N21,X17,S12:S21)+SUMIF(P12:P21,X17,Q12:Q21)</f>
        <v>0</v>
      </c>
      <c r="AF17" s="6">
        <f>SUMPRODUCT((N12:N21=X17)*(U12:U21=3))+SUMPRODUCT((P12:P21=X17)*(V12:V21=3))</f>
        <v>0</v>
      </c>
      <c r="AG17" s="6">
        <f>SUMPRODUCT((N12:N21=X17)*(U12:U21=1))+SUMPRODUCT((P12:P21=X17)*(V12:V21=1))</f>
        <v>0</v>
      </c>
      <c r="AH17" s="6">
        <f>SUMPRODUCT((N12:N21=X17)*(U12:U21=0))+SUMPRODUCT((P12:P21=X17)*(V12:V21=0))</f>
        <v>0</v>
      </c>
      <c r="AI17" s="29">
        <f>RANK(AC17,AC14:AC18,0)</f>
        <v>1</v>
      </c>
      <c r="AJ17" s="6">
        <f t="shared" si="9"/>
        <v>0</v>
      </c>
    </row>
    <row r="18" spans="2:36">
      <c r="B18" s="16" t="s">
        <v>21</v>
      </c>
      <c r="C18" s="11" t="str">
        <f>B8</f>
        <v>Napoli</v>
      </c>
      <c r="D18" s="12" t="s">
        <v>7</v>
      </c>
      <c r="E18" s="13" t="str">
        <f>B6</f>
        <v>Valencia</v>
      </c>
      <c r="F18" s="14">
        <v>2</v>
      </c>
      <c r="G18" s="12" t="s">
        <v>7</v>
      </c>
      <c r="H18" s="14">
        <v>1</v>
      </c>
      <c r="I18" s="12"/>
      <c r="J18" s="6">
        <f t="shared" si="3"/>
        <v>3</v>
      </c>
      <c r="K18" s="6">
        <f t="shared" si="4"/>
        <v>0</v>
      </c>
      <c r="M18" s="16" t="s">
        <v>21</v>
      </c>
      <c r="N18" s="11" t="str">
        <f>M8</f>
        <v>PSV</v>
      </c>
      <c r="O18" s="12" t="s">
        <v>7</v>
      </c>
      <c r="P18" s="13" t="str">
        <f>M6</f>
        <v>Valencia</v>
      </c>
      <c r="Q18" s="14"/>
      <c r="R18" s="12" t="s">
        <v>7</v>
      </c>
      <c r="S18" s="14"/>
      <c r="T18" s="12"/>
      <c r="U18" s="6" t="str">
        <f>IF(Q18="","",IF(Q18&gt;S18,3,IF(Q18=S18,1,0)))</f>
        <v/>
      </c>
      <c r="V18" s="6" t="str">
        <f>IF(S18="","",IF(S18&gt;Q18,3,IF(S18=Q18,1,0)))</f>
        <v/>
      </c>
      <c r="X18" s="27" t="str">
        <f t="shared" si="7"/>
        <v>PSV</v>
      </c>
      <c r="Y18" s="6" t="str">
        <f>V12</f>
        <v/>
      </c>
      <c r="Z18" s="6" t="str">
        <f>U15</f>
        <v/>
      </c>
      <c r="AA18" s="6" t="str">
        <f>U18</f>
        <v/>
      </c>
      <c r="AB18" s="6" t="str">
        <f>V21</f>
        <v/>
      </c>
      <c r="AC18" s="28">
        <f t="shared" si="8"/>
        <v>0</v>
      </c>
      <c r="AD18" s="6">
        <f>SUMIF(N12:N21,X18,Q12:Q21)+SUMIF(P12:P21,X18,S12:S21)</f>
        <v>0</v>
      </c>
      <c r="AE18" s="6">
        <f>SUMIF(N12:N21,X18,S12:S21)+SUMIF(P12:P21,X18,Q12:Q21)</f>
        <v>0</v>
      </c>
      <c r="AF18" s="6">
        <f>SUMPRODUCT((N12:N21=X18)*(U12:U21=3))+SUMPRODUCT((P12:P21=X18)*(V12:V21=3))</f>
        <v>0</v>
      </c>
      <c r="AG18" s="6">
        <f>SUMPRODUCT((N12:N21=X18)*(U12:U21=1))+SUMPRODUCT((P12:P21=X18)*(V12:V21=1))</f>
        <v>0</v>
      </c>
      <c r="AH18" s="6">
        <f>SUMPRODUCT((N12:N21=X18)*(U12:U21=0))+SUMPRODUCT((P12:P21=X18)*(V12:V21=0))</f>
        <v>0</v>
      </c>
      <c r="AI18" s="29">
        <f>RANK(AC18,AC14:AC18,0)</f>
        <v>1</v>
      </c>
      <c r="AJ18" s="6">
        <f t="shared" si="9"/>
        <v>0</v>
      </c>
    </row>
    <row r="19" spans="2:36">
      <c r="B19" s="16" t="s">
        <v>22</v>
      </c>
      <c r="C19" s="11" t="str">
        <f>B7</f>
        <v>Dordmund</v>
      </c>
      <c r="D19" s="12" t="s">
        <v>7</v>
      </c>
      <c r="E19" s="13" t="str">
        <f>B4</f>
        <v>Manchester City</v>
      </c>
      <c r="F19" s="14">
        <v>0</v>
      </c>
      <c r="G19" s="12" t="s">
        <v>7</v>
      </c>
      <c r="H19" s="14">
        <v>3</v>
      </c>
      <c r="I19" s="12"/>
      <c r="J19" s="6">
        <f t="shared" si="3"/>
        <v>0</v>
      </c>
      <c r="K19" s="6">
        <f t="shared" si="4"/>
        <v>3</v>
      </c>
      <c r="M19" s="16" t="s">
        <v>22</v>
      </c>
      <c r="N19" s="11" t="str">
        <f>M7</f>
        <v>Juventus-Opende</v>
      </c>
      <c r="O19" s="12" t="s">
        <v>7</v>
      </c>
      <c r="P19" s="13" t="str">
        <f>M4</f>
        <v>Manchester City</v>
      </c>
      <c r="Q19" s="14"/>
      <c r="R19" s="12" t="s">
        <v>7</v>
      </c>
      <c r="S19" s="14"/>
      <c r="T19" s="12"/>
      <c r="U19" s="6" t="str">
        <f t="shared" ref="U19:U21" si="10">IF(Q19="","",IF(Q19&gt;S19,3,IF(Q19=S19,1,0)))</f>
        <v/>
      </c>
      <c r="V19" s="6" t="str">
        <f t="shared" ref="V19:V21" si="11">IF(S19="","",IF(S19&gt;Q19,3,IF(S19=Q19,1,0)))</f>
        <v/>
      </c>
    </row>
    <row r="20" spans="2:36">
      <c r="B20" s="16" t="s">
        <v>23</v>
      </c>
      <c r="C20" s="11" t="str">
        <f>B5</f>
        <v>Liverpool</v>
      </c>
      <c r="D20" s="12" t="s">
        <v>7</v>
      </c>
      <c r="E20" s="13" t="str">
        <f>B6</f>
        <v>Valencia</v>
      </c>
      <c r="F20" s="14">
        <v>1</v>
      </c>
      <c r="G20" s="12" t="s">
        <v>7</v>
      </c>
      <c r="H20" s="14">
        <v>2</v>
      </c>
      <c r="I20" s="12"/>
      <c r="J20" s="6">
        <f t="shared" si="3"/>
        <v>0</v>
      </c>
      <c r="K20" s="6">
        <f t="shared" si="4"/>
        <v>3</v>
      </c>
      <c r="M20" s="16" t="s">
        <v>23</v>
      </c>
      <c r="N20" s="11" t="str">
        <f>M5</f>
        <v>Napoli</v>
      </c>
      <c r="O20" s="12" t="s">
        <v>7</v>
      </c>
      <c r="P20" s="13" t="str">
        <f>M6</f>
        <v>Valencia</v>
      </c>
      <c r="Q20" s="14"/>
      <c r="R20" s="12" t="s">
        <v>7</v>
      </c>
      <c r="S20" s="14"/>
      <c r="T20" s="12"/>
      <c r="U20" s="6" t="str">
        <f t="shared" si="10"/>
        <v/>
      </c>
      <c r="V20" s="6" t="str">
        <f t="shared" si="11"/>
        <v/>
      </c>
    </row>
    <row r="21" spans="2:36">
      <c r="B21" s="16" t="s">
        <v>24</v>
      </c>
      <c r="C21" s="11" t="str">
        <f>B7</f>
        <v>Dordmund</v>
      </c>
      <c r="D21" s="12" t="s">
        <v>7</v>
      </c>
      <c r="E21" s="13" t="str">
        <f>B8</f>
        <v>Napoli</v>
      </c>
      <c r="F21" s="14">
        <v>0</v>
      </c>
      <c r="G21" s="12" t="s">
        <v>7</v>
      </c>
      <c r="H21" s="14">
        <v>1</v>
      </c>
      <c r="I21" s="12"/>
      <c r="J21" s="6">
        <f t="shared" si="3"/>
        <v>0</v>
      </c>
      <c r="K21" s="6">
        <f t="shared" si="4"/>
        <v>3</v>
      </c>
      <c r="M21" s="16" t="s">
        <v>24</v>
      </c>
      <c r="N21" s="11" t="str">
        <f>M7</f>
        <v>Juventus-Opende</v>
      </c>
      <c r="O21" s="12" t="s">
        <v>7</v>
      </c>
      <c r="P21" s="13" t="str">
        <f>M8</f>
        <v>PSV</v>
      </c>
      <c r="Q21" s="14"/>
      <c r="R21" s="12" t="s">
        <v>7</v>
      </c>
      <c r="S21" s="14"/>
      <c r="T21" s="12"/>
      <c r="U21" s="6" t="str">
        <f t="shared" si="10"/>
        <v/>
      </c>
      <c r="V21" s="6" t="str">
        <f t="shared" si="11"/>
        <v/>
      </c>
    </row>
    <row r="23" spans="2:36">
      <c r="E23" s="1" t="s">
        <v>27</v>
      </c>
    </row>
    <row r="24" spans="2:36">
      <c r="B24" s="2" t="s">
        <v>453</v>
      </c>
      <c r="D24" s="124"/>
      <c r="M24" s="2" t="s">
        <v>454</v>
      </c>
      <c r="O24" s="124"/>
    </row>
    <row r="25" spans="2:36">
      <c r="D25" s="124"/>
      <c r="O25" s="124"/>
      <c r="X25" s="37" t="str">
        <f>B24</f>
        <v>Poule F-D</v>
      </c>
      <c r="Y25" s="36" t="s">
        <v>79</v>
      </c>
      <c r="Z25" s="36" t="s">
        <v>80</v>
      </c>
      <c r="AA25" s="36" t="s">
        <v>81</v>
      </c>
      <c r="AB25" s="36" t="s">
        <v>87</v>
      </c>
      <c r="AC25" s="36" t="s">
        <v>4</v>
      </c>
      <c r="AD25" s="36" t="s">
        <v>82</v>
      </c>
      <c r="AE25" s="36" t="s">
        <v>83</v>
      </c>
      <c r="AF25" s="36" t="s">
        <v>84</v>
      </c>
      <c r="AG25" s="36" t="s">
        <v>85</v>
      </c>
      <c r="AH25" s="36" t="s">
        <v>86</v>
      </c>
      <c r="AI25" s="36" t="s">
        <v>5</v>
      </c>
      <c r="AJ25" s="36" t="s">
        <v>127</v>
      </c>
    </row>
    <row r="26" spans="2:36">
      <c r="B26" s="42" t="s">
        <v>116</v>
      </c>
      <c r="C26" s="5" t="str">
        <f>VLOOKUP(B26,'Teams + teamnaam'!$AA$2:$AD$53,3,FALSE)</f>
        <v>VEV'67</v>
      </c>
      <c r="D26" s="124"/>
      <c r="M26" s="42" t="s">
        <v>101</v>
      </c>
      <c r="N26" s="5" t="str">
        <f>VLOOKUP(M26,'Teams + teamnaam'!$AA$2:$AD$53,3,FALSE)</f>
        <v>VEV'67</v>
      </c>
      <c r="O26" s="124"/>
      <c r="X26" s="27" t="str">
        <f>B26</f>
        <v>Arsenal</v>
      </c>
      <c r="Y26" s="6">
        <f>J34</f>
        <v>1</v>
      </c>
      <c r="Z26" s="6">
        <f>K36</f>
        <v>0</v>
      </c>
      <c r="AA26" s="6">
        <f>J39</f>
        <v>3</v>
      </c>
      <c r="AB26" s="6">
        <f>K41</f>
        <v>0</v>
      </c>
      <c r="AC26" s="28">
        <f>SUM(Y26:AB26)</f>
        <v>4</v>
      </c>
      <c r="AD26" s="6">
        <f>SUMIF(C34:C43,X26,F34:F43)+SUMIF(E34:E43,X26,H34:H43)</f>
        <v>2</v>
      </c>
      <c r="AE26" s="6">
        <f>SUMIF(C34:C43,X26,H34:H43)+SUMIF(E34:E43,X26,F34:F43)</f>
        <v>5</v>
      </c>
      <c r="AF26" s="6">
        <f>SUMPRODUCT((C34:C43=X26)*(J34:J43=3))+SUMPRODUCT((E34:E43=X26)*(K34:K43=3))</f>
        <v>1</v>
      </c>
      <c r="AG26" s="6">
        <f>SUMPRODUCT((C34:C43=X26)*(J34:J43=1))+SUMPRODUCT((E34:E43=X26)*(K34:K43=1))</f>
        <v>1</v>
      </c>
      <c r="AH26" s="6">
        <f>SUMPRODUCT((C34:C43=X26)*(J34:J43=0))+SUMPRODUCT((E34:E43=X26)*(K34:K43=0))</f>
        <v>2</v>
      </c>
      <c r="AI26" s="29">
        <f>RANK(AC26,AC26:AC30,0)</f>
        <v>4</v>
      </c>
      <c r="AJ26" s="6">
        <f>AD26-AE26</f>
        <v>-3</v>
      </c>
    </row>
    <row r="27" spans="2:36">
      <c r="B27" s="42" t="s">
        <v>104</v>
      </c>
      <c r="C27" s="5" t="str">
        <f>VLOOKUP(B27,'Teams + teamnaam'!$AA$2:$AD$53,3,FALSE)</f>
        <v>SV Marum</v>
      </c>
      <c r="D27" s="124"/>
      <c r="M27" s="42" t="s">
        <v>112</v>
      </c>
      <c r="N27" s="5" t="s">
        <v>96</v>
      </c>
      <c r="O27" s="124"/>
      <c r="X27" s="27" t="str">
        <f t="shared" ref="X27:X30" si="12">B27</f>
        <v>Atletico Madrid</v>
      </c>
      <c r="Y27" s="6">
        <f>J35</f>
        <v>0</v>
      </c>
      <c r="Z27" s="6">
        <f>K37</f>
        <v>0</v>
      </c>
      <c r="AA27" s="6">
        <f>K39</f>
        <v>0</v>
      </c>
      <c r="AB27" s="6">
        <f>J42</f>
        <v>0</v>
      </c>
      <c r="AC27" s="28">
        <f t="shared" ref="AC27:AC30" si="13">SUM(Y27:AB27)</f>
        <v>0</v>
      </c>
      <c r="AD27" s="6">
        <f>SUMIF(C34:C43,X27,F34:F43)+SUMIF(E34:E43,X27,H34:H43)</f>
        <v>2</v>
      </c>
      <c r="AE27" s="6">
        <f>SUMIF(C34:C43,X27,H34:H43)+SUMIF(E34:E43,X27,F34:F43)</f>
        <v>11</v>
      </c>
      <c r="AF27" s="6">
        <f>SUMPRODUCT((C34:C43=X27)*(J34:J43=3))+SUMPRODUCT((E34:E43=X27)*(K34:K43=3))</f>
        <v>0</v>
      </c>
      <c r="AG27" s="6">
        <f>SUMPRODUCT((C34:C43=X27)*(J34:J43=1))+SUMPRODUCT((E34:E43=X27)*(K34:K43=1))</f>
        <v>0</v>
      </c>
      <c r="AH27" s="6">
        <f>SUMPRODUCT((C34:C43=X27)*(J34:J43=0))+SUMPRODUCT((E34:E43=X27)*(K34:K43=0))</f>
        <v>4</v>
      </c>
      <c r="AI27" s="29">
        <f>RANK(AC27,AC26:AC30,0)</f>
        <v>5</v>
      </c>
      <c r="AJ27" s="6">
        <f t="shared" ref="AJ27:AJ30" si="14">AD27-AE27</f>
        <v>-9</v>
      </c>
    </row>
    <row r="28" spans="2:36">
      <c r="B28" s="42" t="s">
        <v>598</v>
      </c>
      <c r="C28" s="5" t="str">
        <f>VLOOKUP(B28,'Teams + teamnaam'!$AA$2:$AD$53,3,FALSE)</f>
        <v>VV Opende</v>
      </c>
      <c r="D28" s="124"/>
      <c r="M28" s="42" t="s">
        <v>604</v>
      </c>
      <c r="N28" s="5" t="s">
        <v>624</v>
      </c>
      <c r="O28" s="124"/>
      <c r="X28" s="27" t="str">
        <f t="shared" si="12"/>
        <v>Juventus-Opende</v>
      </c>
      <c r="Y28" s="6">
        <f>J36</f>
        <v>3</v>
      </c>
      <c r="Z28" s="6">
        <f>J38</f>
        <v>3</v>
      </c>
      <c r="AA28" s="6">
        <f>K40</f>
        <v>0</v>
      </c>
      <c r="AB28" s="6">
        <f>K42</f>
        <v>3</v>
      </c>
      <c r="AC28" s="28">
        <f t="shared" si="13"/>
        <v>9</v>
      </c>
      <c r="AD28" s="6">
        <f>SUMIF(C34:C43,X28,F34:F43)+SUMIF(E34:E43,X28,H34:H43)</f>
        <v>10</v>
      </c>
      <c r="AE28" s="6">
        <f>SUMIF(C34:C43,X28,H34:H43)+SUMIF(E34:E43,X28,F34:F43)</f>
        <v>6</v>
      </c>
      <c r="AF28" s="6">
        <f>SUMPRODUCT((C34:C43=X28)*(J34:J43=3))+SUMPRODUCT((E34:E43=X28)*(K34:K43=3))</f>
        <v>3</v>
      </c>
      <c r="AG28" s="6">
        <f>SUMPRODUCT((C34:C43=X28)*(J34:J43=1))+SUMPRODUCT((E34:E43=X28)*(K34:K43=1))</f>
        <v>0</v>
      </c>
      <c r="AH28" s="6">
        <f>SUMPRODUCT((C34:C43=X28)*(J34:J43=0))+SUMPRODUCT((E34:E43=X28)*(K34:K43=0))</f>
        <v>1</v>
      </c>
      <c r="AI28" s="29">
        <f>RANK(AC28,AC26:AC30,0)</f>
        <v>1</v>
      </c>
      <c r="AJ28" s="6">
        <f t="shared" si="14"/>
        <v>4</v>
      </c>
    </row>
    <row r="29" spans="2:36">
      <c r="B29" s="42" t="s">
        <v>102</v>
      </c>
      <c r="C29" s="5" t="str">
        <f>VLOOKUP(B29,'Teams + teamnaam'!$AA$2:$AD$53,3,FALSE)</f>
        <v>VV Niekerk</v>
      </c>
      <c r="D29" s="124"/>
      <c r="M29" s="42" t="s">
        <v>116</v>
      </c>
      <c r="N29" s="5" t="str">
        <f>VLOOKUP(M29,'Teams + teamnaam'!$AA$2:$AD$53,3,FALSE)</f>
        <v>VEV'67</v>
      </c>
      <c r="O29" s="124"/>
      <c r="X29" s="27" t="str">
        <f t="shared" si="12"/>
        <v>PSV</v>
      </c>
      <c r="Y29" s="6">
        <f>K35</f>
        <v>3</v>
      </c>
      <c r="Z29" s="6">
        <f>K38</f>
        <v>0</v>
      </c>
      <c r="AA29" s="6">
        <f>J41</f>
        <v>3</v>
      </c>
      <c r="AB29" s="6">
        <f>J43</f>
        <v>3</v>
      </c>
      <c r="AC29" s="28">
        <f t="shared" si="13"/>
        <v>9</v>
      </c>
      <c r="AD29" s="6">
        <f>SUMIF(C34:C43,X29,F34:F43)+SUMIF(E34:E43,X29,H34:H43)</f>
        <v>7</v>
      </c>
      <c r="AE29" s="6">
        <f>SUMIF(C34:C43,X29,H34:H43)+SUMIF(E34:E43,X29,F34:F43)</f>
        <v>2</v>
      </c>
      <c r="AF29" s="6">
        <f>SUMPRODUCT((C34:C43=X29)*(J34:J43=3))+SUMPRODUCT((E34:E43=X29)*(K34:K43=3))</f>
        <v>3</v>
      </c>
      <c r="AG29" s="6">
        <f>SUMPRODUCT((C34:C43=X29)*(J34:J43=1))+SUMPRODUCT((E34:E43=X29)*(K34:K43=1))</f>
        <v>0</v>
      </c>
      <c r="AH29" s="6">
        <f>SUMPRODUCT((C34:C43=X29)*(J34:J43=0))+SUMPRODUCT((E34:E43=X29)*(K34:K43=0))</f>
        <v>1</v>
      </c>
      <c r="AI29" s="29">
        <f>RANK(AC29,AC26:AC30,0)</f>
        <v>1</v>
      </c>
      <c r="AJ29" s="6">
        <f t="shared" si="14"/>
        <v>5</v>
      </c>
    </row>
    <row r="30" spans="2:36">
      <c r="B30" s="42" t="s">
        <v>604</v>
      </c>
      <c r="C30" s="5" t="s">
        <v>624</v>
      </c>
      <c r="D30" s="124"/>
      <c r="M30" s="42" t="s">
        <v>599</v>
      </c>
      <c r="N30" s="5" t="str">
        <f>VLOOKUP(M30,'Teams + teamnaam'!$AA$2:$AD$53,3,FALSE)</f>
        <v>VV Opende</v>
      </c>
      <c r="O30" s="124"/>
      <c r="X30" s="27" t="str">
        <f t="shared" si="12"/>
        <v>Galatasaray</v>
      </c>
      <c r="Y30" s="6">
        <f>K34</f>
        <v>1</v>
      </c>
      <c r="Z30" s="6">
        <f>J37</f>
        <v>3</v>
      </c>
      <c r="AA30" s="6">
        <f>J40</f>
        <v>3</v>
      </c>
      <c r="AB30" s="6">
        <f>K43</f>
        <v>0</v>
      </c>
      <c r="AC30" s="28">
        <f t="shared" si="13"/>
        <v>7</v>
      </c>
      <c r="AD30" s="6">
        <f>SUMIF(C34:C43,X30,F34:F43)+SUMIF(E34:E43,X30,H34:H43)</f>
        <v>7</v>
      </c>
      <c r="AE30" s="6">
        <f>SUMIF(C34:C43,X30,H34:H43)+SUMIF(E34:E43,X30,F34:F43)</f>
        <v>4</v>
      </c>
      <c r="AF30" s="6">
        <f>SUMPRODUCT((C34:C43=X30)*(J34:J43=3))+SUMPRODUCT((E34:E43=X30)*(K34:K43=3))</f>
        <v>2</v>
      </c>
      <c r="AG30" s="6">
        <f>SUMPRODUCT((C34:C43=X30)*(J34:J43=1))+SUMPRODUCT((E34:E43=X30)*(K34:K43=1))</f>
        <v>1</v>
      </c>
      <c r="AH30" s="6">
        <f>SUMPRODUCT((C34:C43=X30)*(J34:J43=0))+SUMPRODUCT((E34:E43=X30)*(K34:K43=0))</f>
        <v>1</v>
      </c>
      <c r="AI30" s="29">
        <f>RANK(AC30,AC26:AC30,0)</f>
        <v>3</v>
      </c>
      <c r="AJ30" s="6">
        <f t="shared" si="14"/>
        <v>3</v>
      </c>
    </row>
    <row r="31" spans="2:36">
      <c r="D31" s="124"/>
      <c r="O31" s="124"/>
      <c r="X31" s="31"/>
      <c r="Y31" s="32"/>
      <c r="Z31" s="32"/>
      <c r="AA31" s="32"/>
      <c r="AB31" s="32"/>
      <c r="AC31" s="32"/>
      <c r="AD31" s="32"/>
      <c r="AE31" s="32"/>
      <c r="AF31" s="31"/>
      <c r="AG31" s="31"/>
      <c r="AH31" s="31"/>
    </row>
    <row r="32" spans="2:36">
      <c r="B32" s="2" t="s">
        <v>343</v>
      </c>
      <c r="D32" s="124"/>
      <c r="M32" s="2" t="s">
        <v>345</v>
      </c>
      <c r="O32" s="124"/>
      <c r="X32" s="31"/>
      <c r="Y32" s="32"/>
      <c r="Z32" s="32"/>
      <c r="AA32" s="32"/>
      <c r="AB32" s="32"/>
      <c r="AC32" s="32"/>
      <c r="AD32" s="32"/>
      <c r="AE32" s="32"/>
      <c r="AF32" s="31"/>
      <c r="AG32" s="31"/>
      <c r="AH32" s="31"/>
    </row>
    <row r="33" spans="1:36">
      <c r="B33" s="8"/>
      <c r="C33" s="8"/>
      <c r="D33" s="123"/>
      <c r="E33" s="8"/>
      <c r="F33" s="249" t="s">
        <v>5</v>
      </c>
      <c r="G33" s="171"/>
      <c r="H33" s="171"/>
      <c r="I33" s="8"/>
      <c r="J33" s="250" t="s">
        <v>4</v>
      </c>
      <c r="K33" s="249"/>
      <c r="L33" s="122"/>
      <c r="M33" s="8"/>
      <c r="N33" s="8"/>
      <c r="O33" s="123"/>
      <c r="P33" s="8"/>
      <c r="Q33" s="249" t="s">
        <v>5</v>
      </c>
      <c r="R33" s="171"/>
      <c r="S33" s="171"/>
      <c r="T33" s="8"/>
      <c r="U33" s="250" t="s">
        <v>4</v>
      </c>
      <c r="V33" s="249"/>
      <c r="X33" s="31"/>
      <c r="Y33" s="32"/>
      <c r="Z33" s="32"/>
      <c r="AA33" s="32"/>
      <c r="AB33" s="32"/>
      <c r="AC33" s="32"/>
      <c r="AD33" s="32"/>
      <c r="AE33" s="32"/>
      <c r="AF33" s="31"/>
      <c r="AG33" s="33"/>
      <c r="AH33" s="31"/>
    </row>
    <row r="34" spans="1:36">
      <c r="B34" s="16" t="s">
        <v>8</v>
      </c>
      <c r="C34" s="11" t="str">
        <f>B26</f>
        <v>Arsenal</v>
      </c>
      <c r="D34" s="12" t="s">
        <v>7</v>
      </c>
      <c r="E34" s="13" t="str">
        <f>B30</f>
        <v>Galatasaray</v>
      </c>
      <c r="F34" s="14">
        <v>0</v>
      </c>
      <c r="G34" s="12" t="s">
        <v>7</v>
      </c>
      <c r="H34" s="14">
        <v>0</v>
      </c>
      <c r="I34" s="12"/>
      <c r="J34" s="6">
        <f>IF(F34="","",IF(F34&gt;H34,3,IF(F34=H34,1,0)))</f>
        <v>1</v>
      </c>
      <c r="K34" s="6">
        <f>IF(H34="","",IF(H34&gt;F34,3,IF(H34=F34,1,0)))</f>
        <v>1</v>
      </c>
      <c r="M34" s="10" t="s">
        <v>25</v>
      </c>
      <c r="N34" s="11" t="str">
        <f>M26</f>
        <v>Liverpool</v>
      </c>
      <c r="O34" s="12" t="s">
        <v>7</v>
      </c>
      <c r="P34" s="13" t="str">
        <f>M30</f>
        <v>Inter Milan-Opende</v>
      </c>
      <c r="Q34" s="14"/>
      <c r="R34" s="12" t="s">
        <v>7</v>
      </c>
      <c r="S34" s="14"/>
      <c r="T34" s="12"/>
      <c r="U34" s="6" t="str">
        <f>IF(Q34="","",IF(Q34&gt;S34,3,IF(Q34=S34,1,0)))</f>
        <v/>
      </c>
      <c r="V34" s="6" t="str">
        <f>IF(S34="","",IF(S34&gt;Q34,3,IF(S34=Q34,1,0)))</f>
        <v/>
      </c>
      <c r="X34" s="31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1:36">
      <c r="B35" s="16" t="s">
        <v>10</v>
      </c>
      <c r="C35" s="11" t="str">
        <f>B27</f>
        <v>Atletico Madrid</v>
      </c>
      <c r="D35" s="12" t="s">
        <v>7</v>
      </c>
      <c r="E35" s="13" t="str">
        <f>B29</f>
        <v>PSV</v>
      </c>
      <c r="F35" s="14">
        <v>0</v>
      </c>
      <c r="G35" s="12" t="s">
        <v>7</v>
      </c>
      <c r="H35" s="14">
        <v>2</v>
      </c>
      <c r="I35" s="12"/>
      <c r="J35" s="6">
        <f t="shared" ref="J35:J43" si="15">IF(F35="","",IF(F35&gt;H35,3,IF(F35=H35,1,0)))</f>
        <v>0</v>
      </c>
      <c r="K35" s="6">
        <f t="shared" ref="K35:K43" si="16">IF(H35="","",IF(H35&gt;F35,3,IF(H35=F35,1,0)))</f>
        <v>3</v>
      </c>
      <c r="M35" s="16" t="s">
        <v>26</v>
      </c>
      <c r="N35" s="11" t="str">
        <f>M27</f>
        <v>Dortmund</v>
      </c>
      <c r="O35" s="12" t="s">
        <v>7</v>
      </c>
      <c r="P35" s="13" t="str">
        <f>M29</f>
        <v>Arsenal</v>
      </c>
      <c r="Q35" s="14"/>
      <c r="R35" s="12" t="s">
        <v>7</v>
      </c>
      <c r="S35" s="14"/>
      <c r="T35" s="12"/>
      <c r="U35" s="6" t="str">
        <f t="shared" ref="U35:U39" si="17">IF(Q35="","",IF(Q35&gt;S35,3,IF(Q35=S35,1,0)))</f>
        <v/>
      </c>
      <c r="V35" s="6" t="str">
        <f t="shared" ref="V35:V39" si="18">IF(S35="","",IF(S35&gt;Q35,3,IF(S35=Q35,1,0)))</f>
        <v/>
      </c>
      <c r="X35" s="37" t="str">
        <f>M24</f>
        <v>Poule F-DD</v>
      </c>
      <c r="Y35" s="36" t="s">
        <v>79</v>
      </c>
      <c r="Z35" s="36" t="s">
        <v>80</v>
      </c>
      <c r="AA35" s="36" t="s">
        <v>81</v>
      </c>
      <c r="AB35" s="36" t="s">
        <v>87</v>
      </c>
      <c r="AC35" s="36" t="s">
        <v>4</v>
      </c>
      <c r="AD35" s="36" t="s">
        <v>82</v>
      </c>
      <c r="AE35" s="36" t="s">
        <v>83</v>
      </c>
      <c r="AF35" s="36" t="s">
        <v>84</v>
      </c>
      <c r="AG35" s="36" t="s">
        <v>85</v>
      </c>
      <c r="AH35" s="36" t="s">
        <v>86</v>
      </c>
      <c r="AI35" s="36" t="s">
        <v>5</v>
      </c>
      <c r="AJ35" s="36" t="s">
        <v>127</v>
      </c>
    </row>
    <row r="36" spans="1:36">
      <c r="B36" s="16" t="s">
        <v>12</v>
      </c>
      <c r="C36" s="11" t="str">
        <f>B28</f>
        <v>Juventus-Opende</v>
      </c>
      <c r="D36" s="12" t="s">
        <v>7</v>
      </c>
      <c r="E36" s="13" t="str">
        <f>B26</f>
        <v>Arsenal</v>
      </c>
      <c r="F36" s="14">
        <v>2</v>
      </c>
      <c r="G36" s="17" t="s">
        <v>7</v>
      </c>
      <c r="H36" s="14">
        <v>1</v>
      </c>
      <c r="I36" s="12"/>
      <c r="J36" s="6">
        <f t="shared" si="15"/>
        <v>3</v>
      </c>
      <c r="K36" s="6">
        <f t="shared" si="16"/>
        <v>0</v>
      </c>
      <c r="M36" s="16" t="s">
        <v>30</v>
      </c>
      <c r="N36" s="11" t="str">
        <f>M28</f>
        <v>Galatasaray</v>
      </c>
      <c r="O36" s="12" t="s">
        <v>7</v>
      </c>
      <c r="P36" s="13" t="str">
        <f>M26</f>
        <v>Liverpool</v>
      </c>
      <c r="Q36" s="14"/>
      <c r="R36" s="17" t="s">
        <v>7</v>
      </c>
      <c r="S36" s="14"/>
      <c r="T36" s="12"/>
      <c r="U36" s="6" t="str">
        <f t="shared" si="17"/>
        <v/>
      </c>
      <c r="V36" s="6" t="str">
        <f t="shared" si="18"/>
        <v/>
      </c>
      <c r="X36" s="27" t="str">
        <f>M26</f>
        <v>Liverpool</v>
      </c>
      <c r="Y36" s="6" t="str">
        <f>U34</f>
        <v/>
      </c>
      <c r="Z36" s="6" t="str">
        <f>V36</f>
        <v/>
      </c>
      <c r="AA36" s="6" t="str">
        <f>U39</f>
        <v/>
      </c>
      <c r="AB36" s="6" t="str">
        <f>V41</f>
        <v/>
      </c>
      <c r="AC36" s="28">
        <f>SUM(Y36:AB36)</f>
        <v>0</v>
      </c>
      <c r="AD36" s="6">
        <f>SUMIF(N34:N43,X36,Q34:Q43)+SUMIF(P34:P43,X36,S34:S43)</f>
        <v>0</v>
      </c>
      <c r="AE36" s="6">
        <f>SUMIF(N34:N43,X36,S34:S43)+SUMIF(P34:P43,X36,Q34:Q43)</f>
        <v>0</v>
      </c>
      <c r="AF36" s="6">
        <f>SUMPRODUCT((N34:N43=X36)*(U34:U43=3))+SUMPRODUCT((P34:P43=X36)*(V34:V43=3))</f>
        <v>0</v>
      </c>
      <c r="AG36" s="6">
        <f>SUMPRODUCT((N34:N43=X36)*(U34:U43=1))+SUMPRODUCT((P34:P43=X36)*(V34:V43=1))</f>
        <v>0</v>
      </c>
      <c r="AH36" s="6">
        <f>SUMPRODUCT((N34:N43=X36)*(U34:U43=0))+SUMPRODUCT((P34:P43=X36)*(V34:V43=0))</f>
        <v>0</v>
      </c>
      <c r="AI36" s="29">
        <f>RANK(AC36,AC36:AC40,0)</f>
        <v>1</v>
      </c>
      <c r="AJ36" s="6">
        <f>AD36-AE36</f>
        <v>0</v>
      </c>
    </row>
    <row r="37" spans="1:36">
      <c r="B37" s="16" t="s">
        <v>14</v>
      </c>
      <c r="C37" s="11" t="str">
        <f>B30</f>
        <v>Galatasaray</v>
      </c>
      <c r="D37" s="12" t="s">
        <v>7</v>
      </c>
      <c r="E37" s="13" t="str">
        <f>B27</f>
        <v>Atletico Madrid</v>
      </c>
      <c r="F37" s="14">
        <v>4</v>
      </c>
      <c r="G37" s="12" t="s">
        <v>7</v>
      </c>
      <c r="H37" s="14">
        <v>1</v>
      </c>
      <c r="I37" s="12"/>
      <c r="J37" s="6">
        <f t="shared" si="15"/>
        <v>3</v>
      </c>
      <c r="K37" s="6">
        <f t="shared" si="16"/>
        <v>0</v>
      </c>
      <c r="M37" s="16" t="s">
        <v>32</v>
      </c>
      <c r="N37" s="11" t="str">
        <f>M30</f>
        <v>Inter Milan-Opende</v>
      </c>
      <c r="O37" s="12" t="s">
        <v>7</v>
      </c>
      <c r="P37" s="13" t="str">
        <f>M27</f>
        <v>Dortmund</v>
      </c>
      <c r="Q37" s="14"/>
      <c r="R37" s="12" t="s">
        <v>7</v>
      </c>
      <c r="S37" s="14"/>
      <c r="T37" s="12"/>
      <c r="U37" s="6" t="str">
        <f t="shared" si="17"/>
        <v/>
      </c>
      <c r="V37" s="6" t="str">
        <f t="shared" si="18"/>
        <v/>
      </c>
      <c r="X37" s="27" t="str">
        <f t="shared" ref="X37:X40" si="19">M27</f>
        <v>Dortmund</v>
      </c>
      <c r="Y37" s="6" t="str">
        <f>U35</f>
        <v/>
      </c>
      <c r="Z37" s="6" t="str">
        <f>V37</f>
        <v/>
      </c>
      <c r="AA37" s="6" t="str">
        <f>V39</f>
        <v/>
      </c>
      <c r="AB37" s="6" t="str">
        <f>U42</f>
        <v/>
      </c>
      <c r="AC37" s="28">
        <f t="shared" ref="AC37:AC40" si="20">SUM(Y37:AB37)</f>
        <v>0</v>
      </c>
      <c r="AD37" s="6">
        <f>SUMIF(N34:N43,X37,Q34:Q43)+SUMIF(P34:P43,X37,S34:S43)</f>
        <v>0</v>
      </c>
      <c r="AE37" s="6">
        <f>SUMIF(N34:N43,X37,S34:S43)+SUMIF(P34:P43,X37,Q34:Q43)</f>
        <v>0</v>
      </c>
      <c r="AF37" s="6">
        <f>SUMPRODUCT((N34:N43=X37)*(U34:U43=3))+SUMPRODUCT((P34:P43=X37)*(V34:V43=3))</f>
        <v>0</v>
      </c>
      <c r="AG37" s="6">
        <f>SUMPRODUCT((N34:N43=X37)*(U34:U43=1))+SUMPRODUCT((P34:P43=X37)*(V34:V43=1))</f>
        <v>0</v>
      </c>
      <c r="AH37" s="6">
        <f>SUMPRODUCT((N34:N43=X37)*(U34:U43=0))+SUMPRODUCT((P34:P43=X37)*(V34:V43=0))</f>
        <v>0</v>
      </c>
      <c r="AI37" s="29">
        <f>RANK(AC37,AC36:AC40,0)</f>
        <v>1</v>
      </c>
      <c r="AJ37" s="6">
        <f t="shared" ref="AJ37:AJ40" si="21">AD37-AE37</f>
        <v>0</v>
      </c>
    </row>
    <row r="38" spans="1:36">
      <c r="B38" s="16" t="s">
        <v>16</v>
      </c>
      <c r="C38" s="11" t="str">
        <f>B28</f>
        <v>Juventus-Opende</v>
      </c>
      <c r="D38" s="12" t="s">
        <v>7</v>
      </c>
      <c r="E38" s="13" t="str">
        <f>B29</f>
        <v>PSV</v>
      </c>
      <c r="F38" s="14">
        <v>2</v>
      </c>
      <c r="G38" s="12" t="s">
        <v>7</v>
      </c>
      <c r="H38" s="14">
        <v>1</v>
      </c>
      <c r="I38" s="12"/>
      <c r="J38" s="6">
        <f t="shared" si="15"/>
        <v>3</v>
      </c>
      <c r="K38" s="6">
        <f t="shared" si="16"/>
        <v>0</v>
      </c>
      <c r="M38" s="10" t="s">
        <v>34</v>
      </c>
      <c r="N38" s="11" t="str">
        <f>M28</f>
        <v>Galatasaray</v>
      </c>
      <c r="O38" s="12" t="s">
        <v>7</v>
      </c>
      <c r="P38" s="13" t="str">
        <f>M29</f>
        <v>Arsenal</v>
      </c>
      <c r="Q38" s="14"/>
      <c r="R38" s="12" t="s">
        <v>7</v>
      </c>
      <c r="S38" s="14"/>
      <c r="T38" s="12"/>
      <c r="U38" s="6" t="str">
        <f t="shared" si="17"/>
        <v/>
      </c>
      <c r="V38" s="6" t="str">
        <f t="shared" si="18"/>
        <v/>
      </c>
      <c r="X38" s="27" t="str">
        <f t="shared" si="19"/>
        <v>Galatasaray</v>
      </c>
      <c r="Y38" s="6" t="str">
        <f>U36</f>
        <v/>
      </c>
      <c r="Z38" s="6" t="str">
        <f>U38</f>
        <v/>
      </c>
      <c r="AA38" s="6" t="str">
        <f>V40</f>
        <v/>
      </c>
      <c r="AB38" s="6" t="str">
        <f>V42</f>
        <v/>
      </c>
      <c r="AC38" s="28">
        <f t="shared" si="20"/>
        <v>0</v>
      </c>
      <c r="AD38" s="6">
        <f>SUMIF(N34:N43,X38,Q34:Q43)+SUMIF(P34:P43,X38,S34:S43)</f>
        <v>0</v>
      </c>
      <c r="AE38" s="6">
        <f>SUMIF(N34:N43,X38,S34:S43)+SUMIF(P34:P43,X38,Q34:Q43)</f>
        <v>0</v>
      </c>
      <c r="AF38" s="6">
        <f>SUMPRODUCT((N34:N43=X38)*(U34:U43=3))+SUMPRODUCT((P34:P43=X38)*(V34:V43=3))</f>
        <v>0</v>
      </c>
      <c r="AG38" s="6">
        <f>SUMPRODUCT((N34:N43=X38)*(U34:U43=1))+SUMPRODUCT((P34:P43=X38)*(V34:V43=1))</f>
        <v>0</v>
      </c>
      <c r="AH38" s="6">
        <f>SUMPRODUCT((N34:N43=X38)*(U34:U43=0))+SUMPRODUCT((P34:P43=X38)*(V34:V43=0))</f>
        <v>0</v>
      </c>
      <c r="AI38" s="29">
        <f>RANK(AC38,AC36:AC40,0)</f>
        <v>1</v>
      </c>
      <c r="AJ38" s="6">
        <f t="shared" si="21"/>
        <v>0</v>
      </c>
    </row>
    <row r="39" spans="1:36">
      <c r="B39" s="10" t="s">
        <v>18</v>
      </c>
      <c r="C39" s="11" t="str">
        <f>B26</f>
        <v>Arsenal</v>
      </c>
      <c r="D39" s="12" t="s">
        <v>7</v>
      </c>
      <c r="E39" s="13" t="str">
        <f>B27</f>
        <v>Atletico Madrid</v>
      </c>
      <c r="F39" s="14">
        <v>1</v>
      </c>
      <c r="G39" s="12" t="s">
        <v>7</v>
      </c>
      <c r="H39" s="14">
        <v>0</v>
      </c>
      <c r="I39" s="12"/>
      <c r="J39" s="6">
        <f t="shared" si="15"/>
        <v>3</v>
      </c>
      <c r="K39" s="6">
        <f t="shared" si="16"/>
        <v>0</v>
      </c>
      <c r="M39" s="16" t="s">
        <v>8</v>
      </c>
      <c r="N39" s="11" t="str">
        <f>M26</f>
        <v>Liverpool</v>
      </c>
      <c r="O39" s="12" t="s">
        <v>7</v>
      </c>
      <c r="P39" s="13" t="str">
        <f>M27</f>
        <v>Dortmund</v>
      </c>
      <c r="Q39" s="14"/>
      <c r="R39" s="12" t="s">
        <v>7</v>
      </c>
      <c r="S39" s="14"/>
      <c r="T39" s="12"/>
      <c r="U39" s="6" t="str">
        <f t="shared" si="17"/>
        <v/>
      </c>
      <c r="V39" s="6" t="str">
        <f t="shared" si="18"/>
        <v/>
      </c>
      <c r="X39" s="27" t="str">
        <f t="shared" si="19"/>
        <v>Arsenal</v>
      </c>
      <c r="Y39" s="6" t="str">
        <f>V35</f>
        <v/>
      </c>
      <c r="Z39" s="6" t="str">
        <f>V38</f>
        <v/>
      </c>
      <c r="AA39" s="6" t="str">
        <f>U41</f>
        <v/>
      </c>
      <c r="AB39" s="6" t="str">
        <f>U43</f>
        <v/>
      </c>
      <c r="AC39" s="28">
        <f t="shared" si="20"/>
        <v>0</v>
      </c>
      <c r="AD39" s="6">
        <f>SUMIF(N34:N43,X39,Q34:Q43)+SUMIF(P34:P43,X39,S34:S43)</f>
        <v>0</v>
      </c>
      <c r="AE39" s="6">
        <f>SUMIF(N34:N43,X39,S34:S43)+SUMIF(P34:P43,X39,Q34:Q43)</f>
        <v>0</v>
      </c>
      <c r="AF39" s="6">
        <f>SUMPRODUCT((N34:N43=X39)*(U34:U43=3))+SUMPRODUCT((P34:P43=X39)*(V34:V43=3))</f>
        <v>0</v>
      </c>
      <c r="AG39" s="6">
        <f>SUMPRODUCT((N34:N43=X39)*(U34:U43=1))+SUMPRODUCT((P34:P43=X39)*(V34:V43=1))</f>
        <v>0</v>
      </c>
      <c r="AH39" s="6">
        <f>SUMPRODUCT((N34:N43=X39)*(U34:U43=0))+SUMPRODUCT((P34:P43=X39)*(V34:V43=0))</f>
        <v>0</v>
      </c>
      <c r="AI39" s="29">
        <f>RANK(AC39,AC36:AC40,0)</f>
        <v>1</v>
      </c>
      <c r="AJ39" s="6">
        <f t="shared" si="21"/>
        <v>0</v>
      </c>
    </row>
    <row r="40" spans="1:36">
      <c r="B40" s="16" t="s">
        <v>40</v>
      </c>
      <c r="C40" s="11" t="str">
        <f>B30</f>
        <v>Galatasaray</v>
      </c>
      <c r="D40" s="12" t="s">
        <v>7</v>
      </c>
      <c r="E40" s="13" t="str">
        <f>B28</f>
        <v>Juventus-Opende</v>
      </c>
      <c r="F40" s="14">
        <v>3</v>
      </c>
      <c r="G40" s="12" t="s">
        <v>7</v>
      </c>
      <c r="H40" s="14">
        <v>2</v>
      </c>
      <c r="I40" s="12"/>
      <c r="J40" s="6">
        <f t="shared" si="15"/>
        <v>3</v>
      </c>
      <c r="K40" s="6">
        <f t="shared" si="16"/>
        <v>0</v>
      </c>
      <c r="M40" s="16" t="s">
        <v>10</v>
      </c>
      <c r="N40" s="11" t="str">
        <f>M30</f>
        <v>Inter Milan-Opende</v>
      </c>
      <c r="O40" s="12" t="s">
        <v>7</v>
      </c>
      <c r="P40" s="13" t="str">
        <f>M28</f>
        <v>Galatasaray</v>
      </c>
      <c r="Q40" s="14"/>
      <c r="R40" s="12" t="s">
        <v>7</v>
      </c>
      <c r="S40" s="14"/>
      <c r="T40" s="12"/>
      <c r="U40" s="6" t="str">
        <f>IF(Q40="","",IF(Q40&gt;S40,3,IF(Q40=S40,1,0)))</f>
        <v/>
      </c>
      <c r="V40" s="6" t="str">
        <f>IF(S40="","",IF(S40&gt;Q40,3,IF(S40=Q40,1,0)))</f>
        <v/>
      </c>
      <c r="X40" s="27" t="str">
        <f t="shared" si="19"/>
        <v>Inter Milan-Opende</v>
      </c>
      <c r="Y40" s="6" t="str">
        <f>V34</f>
        <v/>
      </c>
      <c r="Z40" s="6" t="str">
        <f>U37</f>
        <v/>
      </c>
      <c r="AA40" s="6" t="str">
        <f>U40</f>
        <v/>
      </c>
      <c r="AB40" s="6" t="str">
        <f>V43</f>
        <v/>
      </c>
      <c r="AC40" s="28">
        <f t="shared" si="20"/>
        <v>0</v>
      </c>
      <c r="AD40" s="6">
        <f>SUMIF(N34:N43,X40,Q34:Q43)+SUMIF(P34:P43,X40,S34:S43)</f>
        <v>0</v>
      </c>
      <c r="AE40" s="6">
        <f>SUMIF(N34:N43,X40,S34:S43)+SUMIF(P34:P43,X40,Q34:Q43)</f>
        <v>0</v>
      </c>
      <c r="AF40" s="6">
        <f>SUMPRODUCT((N34:N43=X40)*(U34:U43=3))+SUMPRODUCT((P34:P43=X40)*(V34:V43=3))</f>
        <v>0</v>
      </c>
      <c r="AG40" s="6">
        <f>SUMPRODUCT((N34:N43=X40)*(U34:U43=1))+SUMPRODUCT((P34:P43=X40)*(V34:V43=1))</f>
        <v>0</v>
      </c>
      <c r="AH40" s="6">
        <f>SUMPRODUCT((N34:N43=X40)*(U34:U43=0))+SUMPRODUCT((P34:P43=X40)*(V34:V43=0))</f>
        <v>0</v>
      </c>
      <c r="AI40" s="29">
        <f>RANK(AC40,AC36:AC40,0)</f>
        <v>1</v>
      </c>
      <c r="AJ40" s="6">
        <f t="shared" si="21"/>
        <v>0</v>
      </c>
    </row>
    <row r="41" spans="1:36">
      <c r="B41" s="16" t="s">
        <v>41</v>
      </c>
      <c r="C41" s="11" t="str">
        <f>B29</f>
        <v>PSV</v>
      </c>
      <c r="D41" s="12" t="s">
        <v>7</v>
      </c>
      <c r="E41" s="13" t="str">
        <f>B26</f>
        <v>Arsenal</v>
      </c>
      <c r="F41" s="14">
        <v>3</v>
      </c>
      <c r="G41" s="12" t="s">
        <v>7</v>
      </c>
      <c r="H41" s="14">
        <v>0</v>
      </c>
      <c r="I41" s="12"/>
      <c r="J41" s="6">
        <f t="shared" si="15"/>
        <v>3</v>
      </c>
      <c r="K41" s="6">
        <f t="shared" si="16"/>
        <v>0</v>
      </c>
      <c r="M41" s="16" t="s">
        <v>12</v>
      </c>
      <c r="N41" s="11" t="str">
        <f>M29</f>
        <v>Arsenal</v>
      </c>
      <c r="O41" s="12" t="s">
        <v>7</v>
      </c>
      <c r="P41" s="13" t="str">
        <f>M26</f>
        <v>Liverpool</v>
      </c>
      <c r="Q41" s="14"/>
      <c r="R41" s="12" t="s">
        <v>7</v>
      </c>
      <c r="S41" s="14"/>
      <c r="T41" s="12"/>
      <c r="U41" s="6" t="str">
        <f t="shared" ref="U41:U43" si="22">IF(Q41="","",IF(Q41&gt;S41,3,IF(Q41=S41,1,0)))</f>
        <v/>
      </c>
      <c r="V41" s="6" t="str">
        <f t="shared" ref="V41:V43" si="23">IF(S41="","",IF(S41&gt;Q41,3,IF(S41=Q41,1,0)))</f>
        <v/>
      </c>
      <c r="AC41" s="4"/>
    </row>
    <row r="42" spans="1:36">
      <c r="B42" s="16" t="s">
        <v>42</v>
      </c>
      <c r="C42" s="11" t="str">
        <f>B27</f>
        <v>Atletico Madrid</v>
      </c>
      <c r="D42" s="12" t="s">
        <v>7</v>
      </c>
      <c r="E42" s="13" t="str">
        <f>B28</f>
        <v>Juventus-Opende</v>
      </c>
      <c r="F42" s="14">
        <v>1</v>
      </c>
      <c r="G42" s="12" t="s">
        <v>7</v>
      </c>
      <c r="H42" s="14">
        <v>4</v>
      </c>
      <c r="I42" s="12"/>
      <c r="J42" s="6">
        <f t="shared" si="15"/>
        <v>0</v>
      </c>
      <c r="K42" s="6">
        <f t="shared" si="16"/>
        <v>3</v>
      </c>
      <c r="M42" s="16" t="s">
        <v>14</v>
      </c>
      <c r="N42" s="11" t="str">
        <f>M27</f>
        <v>Dortmund</v>
      </c>
      <c r="O42" s="12" t="s">
        <v>7</v>
      </c>
      <c r="P42" s="13" t="str">
        <f>M28</f>
        <v>Galatasaray</v>
      </c>
      <c r="Q42" s="14"/>
      <c r="R42" s="12" t="s">
        <v>7</v>
      </c>
      <c r="S42" s="14"/>
      <c r="T42" s="12"/>
      <c r="U42" s="6" t="str">
        <f t="shared" si="22"/>
        <v/>
      </c>
      <c r="V42" s="6" t="str">
        <f t="shared" si="23"/>
        <v/>
      </c>
      <c r="AC42" s="4"/>
    </row>
    <row r="43" spans="1:36">
      <c r="B43" s="10" t="s">
        <v>43</v>
      </c>
      <c r="C43" s="11" t="str">
        <f>B29</f>
        <v>PSV</v>
      </c>
      <c r="D43" s="12" t="s">
        <v>7</v>
      </c>
      <c r="E43" s="13" t="str">
        <f>B30</f>
        <v>Galatasaray</v>
      </c>
      <c r="F43" s="14">
        <v>1</v>
      </c>
      <c r="G43" s="12" t="s">
        <v>7</v>
      </c>
      <c r="H43" s="14">
        <v>0</v>
      </c>
      <c r="I43" s="12"/>
      <c r="J43" s="6">
        <f t="shared" si="15"/>
        <v>3</v>
      </c>
      <c r="K43" s="6">
        <f t="shared" si="16"/>
        <v>0</v>
      </c>
      <c r="M43" s="16" t="s">
        <v>16</v>
      </c>
      <c r="N43" s="11" t="str">
        <f>M29</f>
        <v>Arsenal</v>
      </c>
      <c r="O43" s="12" t="s">
        <v>7</v>
      </c>
      <c r="P43" s="13" t="str">
        <f>M30</f>
        <v>Inter Milan-Opende</v>
      </c>
      <c r="Q43" s="14"/>
      <c r="R43" s="12" t="s">
        <v>7</v>
      </c>
      <c r="S43" s="14"/>
      <c r="T43" s="12"/>
      <c r="U43" s="6" t="str">
        <f t="shared" si="22"/>
        <v/>
      </c>
      <c r="V43" s="6" t="str">
        <f t="shared" si="23"/>
        <v/>
      </c>
      <c r="AC43" s="4"/>
    </row>
    <row r="44" spans="1:36">
      <c r="D44" s="112"/>
      <c r="O44" s="112"/>
    </row>
    <row r="45" spans="1:36">
      <c r="D45" s="112"/>
      <c r="O45" s="112"/>
    </row>
    <row r="46" spans="1:36">
      <c r="B46" s="2" t="s">
        <v>455</v>
      </c>
      <c r="M46" s="2" t="s">
        <v>456</v>
      </c>
    </row>
    <row r="47" spans="1:36">
      <c r="B47" s="2"/>
      <c r="X47" s="37" t="str">
        <f>B46</f>
        <v>Poule F-E</v>
      </c>
      <c r="Y47" s="36" t="s">
        <v>79</v>
      </c>
      <c r="Z47" s="36" t="s">
        <v>80</v>
      </c>
      <c r="AA47" s="36" t="s">
        <v>81</v>
      </c>
      <c r="AB47" s="36" t="s">
        <v>87</v>
      </c>
      <c r="AC47" s="36" t="s">
        <v>4</v>
      </c>
      <c r="AD47" s="36" t="s">
        <v>82</v>
      </c>
      <c r="AE47" s="36" t="s">
        <v>83</v>
      </c>
      <c r="AF47" s="36" t="s">
        <v>84</v>
      </c>
      <c r="AG47" s="36" t="s">
        <v>85</v>
      </c>
      <c r="AH47" s="36" t="s">
        <v>86</v>
      </c>
      <c r="AI47" s="36" t="s">
        <v>5</v>
      </c>
      <c r="AJ47" s="36" t="s">
        <v>127</v>
      </c>
    </row>
    <row r="48" spans="1:36">
      <c r="A48" s="1">
        <v>1</v>
      </c>
      <c r="B48" s="42" t="s">
        <v>105</v>
      </c>
      <c r="C48" s="5" t="str">
        <f>VLOOKUP(B48,'Teams + teamnaam'!$AA$2:$AD$53,3,FALSE)</f>
        <v>VEV'67</v>
      </c>
      <c r="M48" s="42" t="s">
        <v>104</v>
      </c>
      <c r="N48" s="5" t="str">
        <f>VLOOKUP(M48,'Teams + teamnaam'!$AA$2:$AD$53,3,FALSE)</f>
        <v>SV Marum</v>
      </c>
      <c r="X48" s="27" t="str">
        <f>B48</f>
        <v>Chelsea</v>
      </c>
      <c r="Y48" s="6">
        <f>J56</f>
        <v>0</v>
      </c>
      <c r="Z48" s="6">
        <f>K58</f>
        <v>0</v>
      </c>
      <c r="AA48" s="6">
        <f>J61</f>
        <v>0</v>
      </c>
      <c r="AB48" s="6">
        <f>K63</f>
        <v>1</v>
      </c>
      <c r="AC48" s="28">
        <f>SUM(Y48:AB48)</f>
        <v>1</v>
      </c>
      <c r="AD48" s="6">
        <f>SUMIF(C56:C65,X48,F56:F65)+SUMIF(E56:E65,X48,H56:H65)</f>
        <v>2</v>
      </c>
      <c r="AE48" s="6">
        <f>SUMIF(C56:C65,X48,H56:H65)+SUMIF(E56:E65,X48,F56:F65)</f>
        <v>7</v>
      </c>
      <c r="AF48" s="6">
        <f>SUMPRODUCT((C56:C65=X48)*(J56:J65=3))+SUMPRODUCT((E56:E65=X48)*(K56:K65=3))</f>
        <v>0</v>
      </c>
      <c r="AG48" s="6">
        <f>SUMPRODUCT((C56:C65=X48)*(J56:J65=1))+SUMPRODUCT((E56:E65=X48)*(K56:K65=1))</f>
        <v>1</v>
      </c>
      <c r="AH48" s="6">
        <f>SUMPRODUCT((C56:C65=X48)*(J56:J65=0))+SUMPRODUCT((E56:E65=X48)*(K56:K65=0))</f>
        <v>3</v>
      </c>
      <c r="AI48" s="29">
        <f>RANK(AC48,AC48:AC52,0)</f>
        <v>5</v>
      </c>
      <c r="AJ48" s="6">
        <f>AD48-AE48</f>
        <v>-5</v>
      </c>
    </row>
    <row r="49" spans="1:36">
      <c r="A49" s="1">
        <v>2</v>
      </c>
      <c r="B49" s="42" t="s">
        <v>107</v>
      </c>
      <c r="C49" s="5" t="str">
        <f>VLOOKUP(B49,'Teams + teamnaam'!$AA$2:$AD$53,3,FALSE)</f>
        <v>VV Grijpskerk</v>
      </c>
      <c r="M49" s="42" t="s">
        <v>107</v>
      </c>
      <c r="N49" s="5" t="str">
        <f>VLOOKUP(M49,'Teams + teamnaam'!$AA$2:$AD$53,3,FALSE)</f>
        <v>VV Grijpskerk</v>
      </c>
      <c r="X49" s="27" t="str">
        <f t="shared" ref="X49:X52" si="24">B49</f>
        <v>AC Milan</v>
      </c>
      <c r="Y49" s="6">
        <f>J57</f>
        <v>1</v>
      </c>
      <c r="Z49" s="6">
        <f>K59</f>
        <v>1</v>
      </c>
      <c r="AA49" s="6">
        <f>K61</f>
        <v>3</v>
      </c>
      <c r="AB49" s="6">
        <f>J64</f>
        <v>0</v>
      </c>
      <c r="AC49" s="28">
        <f t="shared" ref="AC49:AC52" si="25">SUM(Y49:AB49)</f>
        <v>5</v>
      </c>
      <c r="AD49" s="6">
        <f>SUMIF(C56:C65,X49,F56:F65)+SUMIF(E56:E65,X49,H56:H65)</f>
        <v>3</v>
      </c>
      <c r="AE49" s="6">
        <f>SUMIF(C56:C65,X49,H56:H65)+SUMIF(E56:E65,X49,F56:F65)</f>
        <v>4</v>
      </c>
      <c r="AF49" s="6">
        <f>SUMPRODUCT((C56:C65=X49)*(J56:J65=3))+SUMPRODUCT((E56:E65=X49)*(K56:K65=3))</f>
        <v>1</v>
      </c>
      <c r="AG49" s="6">
        <f>SUMPRODUCT((C56:C65=X49)*(J56:J65=1))+SUMPRODUCT((E56:E65=X49)*(K56:K65=1))</f>
        <v>2</v>
      </c>
      <c r="AH49" s="6">
        <f>SUMPRODUCT((C56:C65=X49)*(J56:J65=0))+SUMPRODUCT((E56:E65=X49)*(K56:K65=0))</f>
        <v>1</v>
      </c>
      <c r="AI49" s="29">
        <f>RANK(AC49,AC48:AC52,0)</f>
        <v>2</v>
      </c>
      <c r="AJ49" s="6">
        <f t="shared" ref="AJ49:AJ52" si="26">AD49-AE49</f>
        <v>-1</v>
      </c>
    </row>
    <row r="50" spans="1:36">
      <c r="A50" s="1">
        <v>3</v>
      </c>
      <c r="B50" s="42" t="s">
        <v>599</v>
      </c>
      <c r="C50" s="5" t="str">
        <f>VLOOKUP(B50,'Teams + teamnaam'!$AA$2:$AD$53,3,FALSE)</f>
        <v>VV Opende</v>
      </c>
      <c r="M50" s="42" t="s">
        <v>593</v>
      </c>
      <c r="N50" s="5" t="str">
        <f>VLOOKUP(M50,'Teams + teamnaam'!$AA$2:$AD$53,3,FALSE)</f>
        <v>OKVC</v>
      </c>
      <c r="X50" s="27" t="str">
        <f t="shared" si="24"/>
        <v>Inter Milan-Opende</v>
      </c>
      <c r="Y50" s="6">
        <f>J58</f>
        <v>3</v>
      </c>
      <c r="Z50" s="6">
        <f>J60</f>
        <v>3</v>
      </c>
      <c r="AA50" s="6">
        <f>K62</f>
        <v>3</v>
      </c>
      <c r="AB50" s="6">
        <f>K64</f>
        <v>3</v>
      </c>
      <c r="AC50" s="28">
        <f t="shared" si="25"/>
        <v>12</v>
      </c>
      <c r="AD50" s="6">
        <f>SUMIF(C56:C65,X50,F56:F65)+SUMIF(E56:E65,X50,H56:H65)</f>
        <v>8</v>
      </c>
      <c r="AE50" s="6">
        <f>SUMIF(C56:C65,X50,H56:H65)+SUMIF(E56:E65,X50,F56:F65)</f>
        <v>1</v>
      </c>
      <c r="AF50" s="6">
        <f>SUMPRODUCT((C56:C65=X50)*(J56:J65=3))+SUMPRODUCT((E56:E65=X50)*(K56:K65=3))</f>
        <v>4</v>
      </c>
      <c r="AG50" s="6">
        <f>SUMPRODUCT((C56:C65=X50)*(J56:J65=1))+SUMPRODUCT((E56:E65=X50)*(K56:K65=1))</f>
        <v>0</v>
      </c>
      <c r="AH50" s="6">
        <f>SUMPRODUCT((C56:C65=X50)*(J56:J65=0))+SUMPRODUCT((E56:E65=X50)*(K56:K65=0))</f>
        <v>0</v>
      </c>
      <c r="AI50" s="29">
        <f>RANK(AC50,AC48:AC52,0)</f>
        <v>1</v>
      </c>
      <c r="AJ50" s="6">
        <f t="shared" si="26"/>
        <v>7</v>
      </c>
    </row>
    <row r="51" spans="1:36">
      <c r="A51" s="1">
        <v>4</v>
      </c>
      <c r="B51" s="42" t="s">
        <v>593</v>
      </c>
      <c r="C51" s="5" t="str">
        <f>VLOOKUP(B51,'Teams + teamnaam'!$AA$2:$AD$53,3,FALSE)</f>
        <v>OKVC</v>
      </c>
      <c r="M51" s="42" t="s">
        <v>119</v>
      </c>
      <c r="N51" s="5" t="str">
        <f>VLOOKUP(M51,'Teams + teamnaam'!$AA$2:$AD$53,3,FALSE)</f>
        <v>VV westerkwartier</v>
      </c>
      <c r="X51" s="27" t="str">
        <f t="shared" si="24"/>
        <v>Lyon-OKVC</v>
      </c>
      <c r="Y51" s="6">
        <f>K57</f>
        <v>1</v>
      </c>
      <c r="Z51" s="6">
        <f>K60</f>
        <v>0</v>
      </c>
      <c r="AA51" s="6">
        <f>J63</f>
        <v>1</v>
      </c>
      <c r="AB51" s="6">
        <f>J65</f>
        <v>3</v>
      </c>
      <c r="AC51" s="28">
        <f t="shared" si="25"/>
        <v>5</v>
      </c>
      <c r="AD51" s="6">
        <f>SUMIF(C56:C65,X51,F56:F65)+SUMIF(E56:E65,X51,H56:H65)</f>
        <v>2</v>
      </c>
      <c r="AE51" s="6">
        <f>SUMIF(C56:C65,X51,H56:H65)+SUMIF(E56:E65,X51,F56:F65)</f>
        <v>4</v>
      </c>
      <c r="AF51" s="6">
        <f>SUMPRODUCT((C56:C65=X51)*(J56:J65=3))+SUMPRODUCT((E56:E65=X51)*(K56:K65=3))</f>
        <v>1</v>
      </c>
      <c r="AG51" s="6">
        <f>SUMPRODUCT((C56:C65=X51)*(J56:J65=1))+SUMPRODUCT((E56:E65=X51)*(K56:K65=1))</f>
        <v>2</v>
      </c>
      <c r="AH51" s="6">
        <f>SUMPRODUCT((C56:C65=X51)*(J56:J65=0))+SUMPRODUCT((E56:E65=X51)*(K56:K65=0))</f>
        <v>1</v>
      </c>
      <c r="AI51" s="29">
        <f>RANK(AC51,AC48:AC52,0)</f>
        <v>2</v>
      </c>
      <c r="AJ51" s="6">
        <f t="shared" si="26"/>
        <v>-2</v>
      </c>
    </row>
    <row r="52" spans="1:36">
      <c r="A52" s="1">
        <v>5</v>
      </c>
      <c r="B52" s="42" t="s">
        <v>119</v>
      </c>
      <c r="C52" s="5" t="str">
        <f>VLOOKUP(B52,'Teams + teamnaam'!$AA$2:$AD$53,3,FALSE)</f>
        <v>VV westerkwartier</v>
      </c>
      <c r="M52" s="42" t="s">
        <v>144</v>
      </c>
      <c r="N52" s="5" t="str">
        <f>VLOOKUP(M52,'Teams + teamnaam'!$AA$2:$AD$53,3,FALSE)</f>
        <v>Grootegast</v>
      </c>
      <c r="X52" s="27" t="str">
        <f t="shared" si="24"/>
        <v>PSG</v>
      </c>
      <c r="Y52" s="6">
        <f>K56</f>
        <v>3</v>
      </c>
      <c r="Z52" s="6">
        <f>J59</f>
        <v>1</v>
      </c>
      <c r="AA52" s="6">
        <f>J62</f>
        <v>0</v>
      </c>
      <c r="AB52" s="6">
        <f>K65</f>
        <v>0</v>
      </c>
      <c r="AC52" s="28">
        <f t="shared" si="25"/>
        <v>4</v>
      </c>
      <c r="AD52" s="6">
        <f>SUMIF(C56:C65,X52,F56:F65)+SUMIF(E56:E65,X52,H56:H65)</f>
        <v>3</v>
      </c>
      <c r="AE52" s="6">
        <f>SUMIF(C56:C65,X52,H56:H65)+SUMIF(E56:E65,X52,F56:F65)</f>
        <v>2</v>
      </c>
      <c r="AF52" s="6">
        <f>SUMPRODUCT((C56:C65=X52)*(J56:J65=3))+SUMPRODUCT((E56:E65=X52)*(K56:K65=3))</f>
        <v>1</v>
      </c>
      <c r="AG52" s="6">
        <f>SUMPRODUCT((C56:C65=X52)*(J56:J65=1))+SUMPRODUCT((E56:E65=X52)*(K56:K65=1))</f>
        <v>1</v>
      </c>
      <c r="AH52" s="6">
        <f>SUMPRODUCT((C56:C65=X52)*(J56:J65=0))+SUMPRODUCT((E56:E65=X52)*(K56:K65=0))</f>
        <v>2</v>
      </c>
      <c r="AI52" s="29">
        <f>RANK(AC52,AC48:AC52,0)</f>
        <v>4</v>
      </c>
      <c r="AJ52" s="6">
        <f t="shared" si="26"/>
        <v>1</v>
      </c>
    </row>
    <row r="53" spans="1:36">
      <c r="C53" s="5"/>
      <c r="X53" s="31"/>
      <c r="Y53" s="32"/>
      <c r="Z53" s="32"/>
      <c r="AA53" s="32"/>
      <c r="AB53" s="32"/>
      <c r="AC53" s="32"/>
      <c r="AD53" s="32"/>
      <c r="AE53" s="32"/>
      <c r="AF53" s="31"/>
      <c r="AG53" s="31"/>
      <c r="AH53" s="31"/>
    </row>
    <row r="54" spans="1:36">
      <c r="B54" s="2" t="s">
        <v>344</v>
      </c>
      <c r="M54" s="2" t="s">
        <v>346</v>
      </c>
      <c r="X54" s="31"/>
      <c r="Y54" s="32"/>
      <c r="Z54" s="32"/>
      <c r="AA54" s="32"/>
      <c r="AB54" s="32"/>
      <c r="AC54" s="32"/>
      <c r="AD54" s="32"/>
      <c r="AE54" s="32"/>
      <c r="AF54" s="31"/>
      <c r="AG54" s="31"/>
      <c r="AH54" s="31"/>
    </row>
    <row r="55" spans="1:36">
      <c r="B55" s="8"/>
      <c r="C55" s="8"/>
      <c r="D55" s="45"/>
      <c r="E55" s="8"/>
      <c r="F55" s="249" t="s">
        <v>5</v>
      </c>
      <c r="G55" s="171"/>
      <c r="H55" s="171"/>
      <c r="I55" s="8"/>
      <c r="J55" s="250" t="s">
        <v>4</v>
      </c>
      <c r="K55" s="249"/>
      <c r="L55" s="46"/>
      <c r="M55" s="8"/>
      <c r="N55" s="8"/>
      <c r="O55" s="45"/>
      <c r="P55" s="8"/>
      <c r="Q55" s="249" t="s">
        <v>5</v>
      </c>
      <c r="R55" s="171"/>
      <c r="S55" s="171"/>
      <c r="T55" s="8"/>
      <c r="U55" s="250" t="s">
        <v>4</v>
      </c>
      <c r="V55" s="249"/>
      <c r="X55" s="31"/>
      <c r="Y55" s="32"/>
      <c r="Z55" s="32"/>
      <c r="AA55" s="32"/>
      <c r="AB55" s="32"/>
      <c r="AC55" s="32"/>
      <c r="AD55" s="32"/>
      <c r="AE55" s="32"/>
      <c r="AF55" s="31"/>
      <c r="AG55" s="33"/>
      <c r="AH55" s="31"/>
    </row>
    <row r="56" spans="1:36">
      <c r="B56" s="10" t="s">
        <v>6</v>
      </c>
      <c r="C56" s="11" t="str">
        <f>B48</f>
        <v>Chelsea</v>
      </c>
      <c r="D56" s="12" t="s">
        <v>7</v>
      </c>
      <c r="E56" s="13" t="str">
        <f>B52</f>
        <v>PSG</v>
      </c>
      <c r="F56" s="14">
        <v>0</v>
      </c>
      <c r="G56" s="12" t="s">
        <v>7</v>
      </c>
      <c r="H56" s="14">
        <v>3</v>
      </c>
      <c r="I56" s="12"/>
      <c r="J56" s="6">
        <f>IF(F56="","",IF(F56&gt;H56,3,IF(F56=H56,1,0)))</f>
        <v>0</v>
      </c>
      <c r="K56" s="6">
        <f>IF(H56="","",IF(H56&gt;F56,3,IF(H56=F56,1,0)))</f>
        <v>3</v>
      </c>
      <c r="M56" s="10" t="s">
        <v>6</v>
      </c>
      <c r="N56" s="11" t="str">
        <f>M48</f>
        <v>Atletico Madrid</v>
      </c>
      <c r="O56" s="12" t="s">
        <v>7</v>
      </c>
      <c r="P56" s="13" t="str">
        <f>M52</f>
        <v>Schalke</v>
      </c>
      <c r="Q56" s="14"/>
      <c r="R56" s="12" t="s">
        <v>7</v>
      </c>
      <c r="S56" s="14"/>
      <c r="T56" s="12"/>
      <c r="U56" s="6" t="str">
        <f>IF(Q56="","",IF(Q56&gt;S56,3,IF(Q56=S56,1,0)))</f>
        <v/>
      </c>
      <c r="V56" s="6" t="str">
        <f>IF(S56="","",IF(S56&gt;Q56,3,IF(S56=Q56,1,0)))</f>
        <v/>
      </c>
      <c r="X56" s="31"/>
      <c r="Y56" s="34"/>
      <c r="Z56" s="34"/>
      <c r="AA56" s="34"/>
      <c r="AB56" s="34"/>
      <c r="AC56" s="34"/>
      <c r="AD56" s="34"/>
      <c r="AE56" s="34"/>
      <c r="AF56" s="34"/>
      <c r="AG56" s="34"/>
      <c r="AH56" s="34"/>
    </row>
    <row r="57" spans="1:36">
      <c r="B57" s="16" t="s">
        <v>9</v>
      </c>
      <c r="C57" s="11" t="str">
        <f>B49</f>
        <v>AC Milan</v>
      </c>
      <c r="D57" s="12" t="s">
        <v>7</v>
      </c>
      <c r="E57" s="13" t="str">
        <f>B51</f>
        <v>Lyon-OKVC</v>
      </c>
      <c r="F57" s="14">
        <v>1</v>
      </c>
      <c r="G57" s="12" t="s">
        <v>7</v>
      </c>
      <c r="H57" s="14">
        <v>1</v>
      </c>
      <c r="I57" s="12"/>
      <c r="J57" s="6">
        <f t="shared" ref="J57:J65" si="27">IF(F57="","",IF(F57&gt;H57,3,IF(F57=H57,1,0)))</f>
        <v>1</v>
      </c>
      <c r="K57" s="6">
        <f t="shared" ref="K57:K65" si="28">IF(H57="","",IF(H57&gt;F57,3,IF(H57=F57,1,0)))</f>
        <v>1</v>
      </c>
      <c r="M57" s="16" t="s">
        <v>9</v>
      </c>
      <c r="N57" s="11" t="str">
        <f>M49</f>
        <v>AC Milan</v>
      </c>
      <c r="O57" s="12" t="s">
        <v>7</v>
      </c>
      <c r="P57" s="13" t="str">
        <f>M51</f>
        <v>PSG</v>
      </c>
      <c r="Q57" s="14"/>
      <c r="R57" s="12" t="s">
        <v>7</v>
      </c>
      <c r="S57" s="14"/>
      <c r="T57" s="12"/>
      <c r="U57" s="6" t="str">
        <f t="shared" ref="U57:U61" si="29">IF(Q57="","",IF(Q57&gt;S57,3,IF(Q57=S57,1,0)))</f>
        <v/>
      </c>
      <c r="V57" s="6" t="str">
        <f t="shared" ref="V57:V61" si="30">IF(S57="","",IF(S57&gt;Q57,3,IF(S57=Q57,1,0)))</f>
        <v/>
      </c>
      <c r="X57" s="37" t="str">
        <f>M46</f>
        <v>Poule F-EE</v>
      </c>
      <c r="Y57" s="36" t="s">
        <v>79</v>
      </c>
      <c r="Z57" s="36" t="s">
        <v>80</v>
      </c>
      <c r="AA57" s="36" t="s">
        <v>81</v>
      </c>
      <c r="AB57" s="36" t="s">
        <v>87</v>
      </c>
      <c r="AC57" s="36" t="s">
        <v>4</v>
      </c>
      <c r="AD57" s="36" t="s">
        <v>82</v>
      </c>
      <c r="AE57" s="36" t="s">
        <v>83</v>
      </c>
      <c r="AF57" s="36" t="s">
        <v>84</v>
      </c>
      <c r="AG57" s="36" t="s">
        <v>85</v>
      </c>
      <c r="AH57" s="36" t="s">
        <v>86</v>
      </c>
      <c r="AI57" s="36" t="s">
        <v>5</v>
      </c>
      <c r="AJ57" s="36" t="s">
        <v>127</v>
      </c>
    </row>
    <row r="58" spans="1:36">
      <c r="B58" s="16" t="s">
        <v>11</v>
      </c>
      <c r="C58" s="11" t="str">
        <f>B50</f>
        <v>Inter Milan-Opende</v>
      </c>
      <c r="D58" s="12" t="s">
        <v>7</v>
      </c>
      <c r="E58" s="13" t="str">
        <f>B48</f>
        <v>Chelsea</v>
      </c>
      <c r="F58" s="14">
        <v>2</v>
      </c>
      <c r="G58" s="17" t="s">
        <v>7</v>
      </c>
      <c r="H58" s="14">
        <v>1</v>
      </c>
      <c r="I58" s="12"/>
      <c r="J58" s="6">
        <f t="shared" si="27"/>
        <v>3</v>
      </c>
      <c r="K58" s="6">
        <f t="shared" si="28"/>
        <v>0</v>
      </c>
      <c r="M58" s="16" t="s">
        <v>11</v>
      </c>
      <c r="N58" s="11" t="str">
        <f>M50</f>
        <v>Lyon-OKVC</v>
      </c>
      <c r="O58" s="12" t="s">
        <v>7</v>
      </c>
      <c r="P58" s="13" t="str">
        <f>M48</f>
        <v>Atletico Madrid</v>
      </c>
      <c r="Q58" s="14"/>
      <c r="R58" s="17" t="s">
        <v>7</v>
      </c>
      <c r="S58" s="14"/>
      <c r="T58" s="12"/>
      <c r="U58" s="6" t="str">
        <f t="shared" si="29"/>
        <v/>
      </c>
      <c r="V58" s="6" t="str">
        <f t="shared" si="30"/>
        <v/>
      </c>
      <c r="X58" s="27" t="str">
        <f>M48</f>
        <v>Atletico Madrid</v>
      </c>
      <c r="Y58" s="6" t="str">
        <f>U56</f>
        <v/>
      </c>
      <c r="Z58" s="6" t="str">
        <f>V58</f>
        <v/>
      </c>
      <c r="AA58" s="6" t="str">
        <f>U61</f>
        <v/>
      </c>
      <c r="AB58" s="6" t="str">
        <f>V63</f>
        <v/>
      </c>
      <c r="AC58" s="28">
        <f>SUM(Y58:AB58)</f>
        <v>0</v>
      </c>
      <c r="AD58" s="6">
        <f>SUMIF(N56:N65,X58,Q56:Q65)+SUMIF(P56:P65,X58,S56:S65)</f>
        <v>0</v>
      </c>
      <c r="AE58" s="6">
        <f>SUMIF(N56:N65,X58,S56:S65)+SUMIF(P56:P65,X58,Q56:Q65)</f>
        <v>0</v>
      </c>
      <c r="AF58" s="6">
        <f>SUMPRODUCT((N56:N65=X58)*(U56:U65=3))+SUMPRODUCT((P56:P65=X58)*(V56:V65=3))</f>
        <v>0</v>
      </c>
      <c r="AG58" s="6">
        <f>SUMPRODUCT((N56:N65=X58)*(U56:U65=1))+SUMPRODUCT((P56:P65=X58)*(V56:V65=1))</f>
        <v>0</v>
      </c>
      <c r="AH58" s="6">
        <f>SUMPRODUCT((N56:N65=X58)*(U56:U65=0))+SUMPRODUCT((P56:P65=X58)*(V56:V65=0))</f>
        <v>0</v>
      </c>
      <c r="AI58" s="29">
        <f>RANK(AC58,AC58:AC62,0)</f>
        <v>1</v>
      </c>
      <c r="AJ58" s="6">
        <f>AD58-AE58</f>
        <v>0</v>
      </c>
    </row>
    <row r="59" spans="1:36">
      <c r="B59" s="16" t="s">
        <v>13</v>
      </c>
      <c r="C59" s="11" t="str">
        <f>B52</f>
        <v>PSG</v>
      </c>
      <c r="D59" s="12" t="s">
        <v>7</v>
      </c>
      <c r="E59" s="13" t="str">
        <f>B49</f>
        <v>AC Milan</v>
      </c>
      <c r="F59" s="14">
        <v>0</v>
      </c>
      <c r="G59" s="12" t="s">
        <v>7</v>
      </c>
      <c r="H59" s="14">
        <v>0</v>
      </c>
      <c r="I59" s="12"/>
      <c r="J59" s="6">
        <f t="shared" si="27"/>
        <v>1</v>
      </c>
      <c r="K59" s="6">
        <f t="shared" si="28"/>
        <v>1</v>
      </c>
      <c r="M59" s="16" t="s">
        <v>13</v>
      </c>
      <c r="N59" s="11" t="str">
        <f>M52</f>
        <v>Schalke</v>
      </c>
      <c r="O59" s="12" t="s">
        <v>7</v>
      </c>
      <c r="P59" s="13" t="str">
        <f>M49</f>
        <v>AC Milan</v>
      </c>
      <c r="Q59" s="14"/>
      <c r="R59" s="12" t="s">
        <v>7</v>
      </c>
      <c r="S59" s="14"/>
      <c r="T59" s="12"/>
      <c r="U59" s="6" t="str">
        <f t="shared" si="29"/>
        <v/>
      </c>
      <c r="V59" s="6" t="str">
        <f t="shared" si="30"/>
        <v/>
      </c>
      <c r="X59" s="27" t="str">
        <f t="shared" ref="X59:X62" si="31">M49</f>
        <v>AC Milan</v>
      </c>
      <c r="Y59" s="6" t="str">
        <f>U57</f>
        <v/>
      </c>
      <c r="Z59" s="6" t="str">
        <f>V59</f>
        <v/>
      </c>
      <c r="AA59" s="6" t="str">
        <f>V61</f>
        <v/>
      </c>
      <c r="AB59" s="6" t="str">
        <f>U64</f>
        <v/>
      </c>
      <c r="AC59" s="28">
        <f t="shared" ref="AC59:AC62" si="32">SUM(Y59:AB59)</f>
        <v>0</v>
      </c>
      <c r="AD59" s="6">
        <f>SUMIF(N56:N65,X59,Q56:Q65)+SUMIF(P56:P65,X59,S56:S65)</f>
        <v>0</v>
      </c>
      <c r="AE59" s="6">
        <f>SUMIF(N56:N65,X59,S56:S65)+SUMIF(P56:P65,X59,Q56:Q65)</f>
        <v>0</v>
      </c>
      <c r="AF59" s="6">
        <f>SUMPRODUCT((N56:N65=X59)*(U56:U65=3))+SUMPRODUCT((P56:P65=X59)*(V56:V65=3))</f>
        <v>0</v>
      </c>
      <c r="AG59" s="6">
        <f>SUMPRODUCT((N56:N65=X59)*(U56:U65=1))+SUMPRODUCT((P56:P65=X59)*(V56:V65=1))</f>
        <v>0</v>
      </c>
      <c r="AH59" s="6">
        <f>SUMPRODUCT((N56:N65=X59)*(U56:U65=0))+SUMPRODUCT((P56:P65=X59)*(V56:V65=0))</f>
        <v>0</v>
      </c>
      <c r="AI59" s="29">
        <f>RANK(AC59,AC58:AC62,0)</f>
        <v>1</v>
      </c>
      <c r="AJ59" s="6">
        <f t="shared" ref="AJ59:AJ62" si="33">AD59-AE59</f>
        <v>0</v>
      </c>
    </row>
    <row r="60" spans="1:36">
      <c r="B60" s="10" t="s">
        <v>15</v>
      </c>
      <c r="C60" s="11" t="str">
        <f>B50</f>
        <v>Inter Milan-Opende</v>
      </c>
      <c r="D60" s="12" t="s">
        <v>7</v>
      </c>
      <c r="E60" s="13" t="str">
        <f>B51</f>
        <v>Lyon-OKVC</v>
      </c>
      <c r="F60" s="14">
        <v>3</v>
      </c>
      <c r="G60" s="12" t="s">
        <v>7</v>
      </c>
      <c r="H60" s="14">
        <v>0</v>
      </c>
      <c r="I60" s="12"/>
      <c r="J60" s="6">
        <f t="shared" si="27"/>
        <v>3</v>
      </c>
      <c r="K60" s="6">
        <f t="shared" si="28"/>
        <v>0</v>
      </c>
      <c r="M60" s="10" t="s">
        <v>15</v>
      </c>
      <c r="N60" s="11" t="str">
        <f>M50</f>
        <v>Lyon-OKVC</v>
      </c>
      <c r="O60" s="12" t="s">
        <v>7</v>
      </c>
      <c r="P60" s="13" t="str">
        <f>M51</f>
        <v>PSG</v>
      </c>
      <c r="Q60" s="14"/>
      <c r="R60" s="12" t="s">
        <v>7</v>
      </c>
      <c r="S60" s="14"/>
      <c r="T60" s="12"/>
      <c r="U60" s="6" t="str">
        <f t="shared" si="29"/>
        <v/>
      </c>
      <c r="V60" s="6" t="str">
        <f t="shared" si="30"/>
        <v/>
      </c>
      <c r="X60" s="27" t="str">
        <f t="shared" si="31"/>
        <v>Lyon-OKVC</v>
      </c>
      <c r="Y60" s="6" t="str">
        <f>U58</f>
        <v/>
      </c>
      <c r="Z60" s="6" t="str">
        <f>U60</f>
        <v/>
      </c>
      <c r="AA60" s="6" t="str">
        <f>V62</f>
        <v/>
      </c>
      <c r="AB60" s="6" t="str">
        <f>V64</f>
        <v/>
      </c>
      <c r="AC60" s="28">
        <f t="shared" si="32"/>
        <v>0</v>
      </c>
      <c r="AD60" s="6">
        <f>SUMIF(N56:N65,X60,Q56:Q65)+SUMIF(P56:P65,X60,S56:S65)</f>
        <v>0</v>
      </c>
      <c r="AE60" s="6">
        <f>SUMIF(N56:N65,X60,S56:S65)+SUMIF(P56:P65,X60,Q56:Q65)</f>
        <v>0</v>
      </c>
      <c r="AF60" s="6">
        <f>SUMPRODUCT((N56:N65=X60)*(U56:U65=3))+SUMPRODUCT((P56:P65=X60)*(V56:V65=3))</f>
        <v>0</v>
      </c>
      <c r="AG60" s="6">
        <f>SUMPRODUCT((N56:N65=X60)*(U56:U65=1))+SUMPRODUCT((P56:P65=X60)*(V56:V65=1))</f>
        <v>0</v>
      </c>
      <c r="AH60" s="6">
        <f>SUMPRODUCT((N56:N65=X60)*(U56:U65=0))+SUMPRODUCT((P56:P65=X60)*(V56:V65=0))</f>
        <v>0</v>
      </c>
      <c r="AI60" s="29">
        <f>RANK(AC60,AC58:AC62,0)</f>
        <v>1</v>
      </c>
      <c r="AJ60" s="6">
        <f t="shared" si="33"/>
        <v>0</v>
      </c>
    </row>
    <row r="61" spans="1:36">
      <c r="B61" s="16" t="s">
        <v>17</v>
      </c>
      <c r="C61" s="11" t="str">
        <f>B48</f>
        <v>Chelsea</v>
      </c>
      <c r="D61" s="12" t="s">
        <v>7</v>
      </c>
      <c r="E61" s="13" t="str">
        <f>B49</f>
        <v>AC Milan</v>
      </c>
      <c r="F61" s="14">
        <v>1</v>
      </c>
      <c r="G61" s="12" t="s">
        <v>7</v>
      </c>
      <c r="H61" s="14">
        <v>2</v>
      </c>
      <c r="I61" s="12"/>
      <c r="J61" s="6">
        <f t="shared" si="27"/>
        <v>0</v>
      </c>
      <c r="K61" s="6">
        <f t="shared" si="28"/>
        <v>3</v>
      </c>
      <c r="M61" s="16" t="s">
        <v>17</v>
      </c>
      <c r="N61" s="11" t="str">
        <f>M48</f>
        <v>Atletico Madrid</v>
      </c>
      <c r="O61" s="12" t="s">
        <v>7</v>
      </c>
      <c r="P61" s="13" t="str">
        <f>M49</f>
        <v>AC Milan</v>
      </c>
      <c r="Q61" s="14"/>
      <c r="R61" s="12" t="s">
        <v>7</v>
      </c>
      <c r="S61" s="14"/>
      <c r="T61" s="12"/>
      <c r="U61" s="6" t="str">
        <f t="shared" si="29"/>
        <v/>
      </c>
      <c r="V61" s="6" t="str">
        <f t="shared" si="30"/>
        <v/>
      </c>
      <c r="X61" s="27" t="str">
        <f t="shared" si="31"/>
        <v>PSG</v>
      </c>
      <c r="Y61" s="6" t="str">
        <f>V57</f>
        <v/>
      </c>
      <c r="Z61" s="6" t="str">
        <f>V60</f>
        <v/>
      </c>
      <c r="AA61" s="6" t="str">
        <f>U63</f>
        <v/>
      </c>
      <c r="AB61" s="6" t="str">
        <f>U65</f>
        <v/>
      </c>
      <c r="AC61" s="28">
        <f t="shared" si="32"/>
        <v>0</v>
      </c>
      <c r="AD61" s="6">
        <f>SUMIF(N56:N65,X61,Q56:Q65)+SUMIF(P56:P65,X61,S56:S65)</f>
        <v>0</v>
      </c>
      <c r="AE61" s="6">
        <f>SUMIF(N56:N65,X61,S56:S65)+SUMIF(P56:P65,X61,Q56:Q65)</f>
        <v>0</v>
      </c>
      <c r="AF61" s="6">
        <f>SUMPRODUCT((N56:N65=X61)*(U56:U65=3))+SUMPRODUCT((P56:P65=X61)*(V56:V65=3))</f>
        <v>0</v>
      </c>
      <c r="AG61" s="6">
        <f>SUMPRODUCT((N56:N65=X61)*(U56:U65=1))+SUMPRODUCT((P56:P65=X61)*(V56:V65=1))</f>
        <v>0</v>
      </c>
      <c r="AH61" s="6">
        <f>SUMPRODUCT((N56:N65=X61)*(U56:U65=0))+SUMPRODUCT((P56:P65=X61)*(V56:V65=0))</f>
        <v>0</v>
      </c>
      <c r="AI61" s="29">
        <f>RANK(AC61,AC58:AC62,0)</f>
        <v>1</v>
      </c>
      <c r="AJ61" s="6">
        <f t="shared" si="33"/>
        <v>0</v>
      </c>
    </row>
    <row r="62" spans="1:36">
      <c r="B62" s="16" t="s">
        <v>21</v>
      </c>
      <c r="C62" s="11" t="str">
        <f>B52</f>
        <v>PSG</v>
      </c>
      <c r="D62" s="12" t="s">
        <v>7</v>
      </c>
      <c r="E62" s="13" t="str">
        <f>B50</f>
        <v>Inter Milan-Opende</v>
      </c>
      <c r="F62" s="14">
        <v>0</v>
      </c>
      <c r="G62" s="12" t="s">
        <v>7</v>
      </c>
      <c r="H62" s="14">
        <v>1</v>
      </c>
      <c r="I62" s="12"/>
      <c r="J62" s="6">
        <f t="shared" si="27"/>
        <v>0</v>
      </c>
      <c r="K62" s="6">
        <f t="shared" si="28"/>
        <v>3</v>
      </c>
      <c r="M62" s="16" t="s">
        <v>21</v>
      </c>
      <c r="N62" s="11" t="str">
        <f>M52</f>
        <v>Schalke</v>
      </c>
      <c r="O62" s="12" t="s">
        <v>7</v>
      </c>
      <c r="P62" s="13" t="str">
        <f>M50</f>
        <v>Lyon-OKVC</v>
      </c>
      <c r="Q62" s="14"/>
      <c r="R62" s="12" t="s">
        <v>7</v>
      </c>
      <c r="S62" s="14"/>
      <c r="T62" s="12"/>
      <c r="U62" s="6" t="str">
        <f>IF(Q62="","",IF(Q62&gt;S62,3,IF(Q62=S62,1,0)))</f>
        <v/>
      </c>
      <c r="V62" s="6" t="str">
        <f>IF(S62="","",IF(S62&gt;Q62,3,IF(S62=Q62,1,0)))</f>
        <v/>
      </c>
      <c r="X62" s="27" t="str">
        <f t="shared" si="31"/>
        <v>Schalke</v>
      </c>
      <c r="Y62" s="6" t="str">
        <f>V56</f>
        <v/>
      </c>
      <c r="Z62" s="6" t="str">
        <f>U59</f>
        <v/>
      </c>
      <c r="AA62" s="6" t="str">
        <f>U62</f>
        <v/>
      </c>
      <c r="AB62" s="6" t="str">
        <f>V65</f>
        <v/>
      </c>
      <c r="AC62" s="28">
        <f t="shared" si="32"/>
        <v>0</v>
      </c>
      <c r="AD62" s="6">
        <f>SUMIF(N56:N65,X62,Q56:Q65)+SUMIF(P56:P65,X62,S56:S65)</f>
        <v>0</v>
      </c>
      <c r="AE62" s="6">
        <f>SUMIF(N56:N65,X62,S56:S65)+SUMIF(P56:P65,X62,Q56:Q65)</f>
        <v>0</v>
      </c>
      <c r="AF62" s="6">
        <f>SUMPRODUCT((N56:N65=X62)*(U56:U65=3))+SUMPRODUCT((P56:P65=X62)*(V56:V65=3))</f>
        <v>0</v>
      </c>
      <c r="AG62" s="6">
        <f>SUMPRODUCT((N56:N65=X62)*(U56:U65=1))+SUMPRODUCT((P56:P65=X62)*(V56:V65=1))</f>
        <v>0</v>
      </c>
      <c r="AH62" s="6">
        <f>SUMPRODUCT((N56:N65=X62)*(U56:U65=0))+SUMPRODUCT((P56:P65=X62)*(V56:V65=0))</f>
        <v>0</v>
      </c>
      <c r="AI62" s="29">
        <f>RANK(AC62,AC58:AC62,0)</f>
        <v>1</v>
      </c>
      <c r="AJ62" s="6">
        <f t="shared" si="33"/>
        <v>0</v>
      </c>
    </row>
    <row r="63" spans="1:36">
      <c r="B63" s="16" t="s">
        <v>22</v>
      </c>
      <c r="C63" s="11" t="str">
        <f>B51</f>
        <v>Lyon-OKVC</v>
      </c>
      <c r="D63" s="12" t="s">
        <v>7</v>
      </c>
      <c r="E63" s="13" t="str">
        <f>B48</f>
        <v>Chelsea</v>
      </c>
      <c r="F63" s="14">
        <v>0</v>
      </c>
      <c r="G63" s="12" t="s">
        <v>7</v>
      </c>
      <c r="H63" s="14">
        <v>0</v>
      </c>
      <c r="I63" s="12"/>
      <c r="J63" s="6">
        <f t="shared" si="27"/>
        <v>1</v>
      </c>
      <c r="K63" s="6">
        <f t="shared" si="28"/>
        <v>1</v>
      </c>
      <c r="M63" s="16" t="s">
        <v>22</v>
      </c>
      <c r="N63" s="11" t="str">
        <f>M51</f>
        <v>PSG</v>
      </c>
      <c r="O63" s="12" t="s">
        <v>7</v>
      </c>
      <c r="P63" s="13" t="str">
        <f>M48</f>
        <v>Atletico Madrid</v>
      </c>
      <c r="Q63" s="14"/>
      <c r="R63" s="12" t="s">
        <v>7</v>
      </c>
      <c r="S63" s="14"/>
      <c r="T63" s="12"/>
      <c r="U63" s="6" t="str">
        <f t="shared" ref="U63:U65" si="34">IF(Q63="","",IF(Q63&gt;S63,3,IF(Q63=S63,1,0)))</f>
        <v/>
      </c>
      <c r="V63" s="6" t="str">
        <f t="shared" ref="V63:V65" si="35">IF(S63="","",IF(S63&gt;Q63,3,IF(S63=Q63,1,0)))</f>
        <v/>
      </c>
      <c r="AC63" s="4"/>
    </row>
    <row r="64" spans="1:36">
      <c r="B64" s="16" t="s">
        <v>23</v>
      </c>
      <c r="C64" s="11" t="str">
        <f>B49</f>
        <v>AC Milan</v>
      </c>
      <c r="D64" s="12" t="s">
        <v>7</v>
      </c>
      <c r="E64" s="13" t="str">
        <f>B50</f>
        <v>Inter Milan-Opende</v>
      </c>
      <c r="F64" s="14">
        <v>0</v>
      </c>
      <c r="G64" s="12" t="s">
        <v>7</v>
      </c>
      <c r="H64" s="14">
        <v>2</v>
      </c>
      <c r="I64" s="12"/>
      <c r="J64" s="6">
        <f t="shared" si="27"/>
        <v>0</v>
      </c>
      <c r="K64" s="6">
        <f t="shared" si="28"/>
        <v>3</v>
      </c>
      <c r="M64" s="16" t="s">
        <v>23</v>
      </c>
      <c r="N64" s="11" t="str">
        <f>M49</f>
        <v>AC Milan</v>
      </c>
      <c r="O64" s="12" t="s">
        <v>7</v>
      </c>
      <c r="P64" s="13" t="str">
        <f>M50</f>
        <v>Lyon-OKVC</v>
      </c>
      <c r="Q64" s="14"/>
      <c r="R64" s="12" t="s">
        <v>7</v>
      </c>
      <c r="S64" s="14"/>
      <c r="T64" s="12"/>
      <c r="U64" s="6" t="str">
        <f t="shared" si="34"/>
        <v/>
      </c>
      <c r="V64" s="6" t="str">
        <f t="shared" si="35"/>
        <v/>
      </c>
      <c r="AC64" s="4"/>
    </row>
    <row r="65" spans="2:36">
      <c r="B65" s="16" t="s">
        <v>24</v>
      </c>
      <c r="C65" s="11" t="str">
        <f>B51</f>
        <v>Lyon-OKVC</v>
      </c>
      <c r="D65" s="12" t="s">
        <v>7</v>
      </c>
      <c r="E65" s="13" t="str">
        <f>B52</f>
        <v>PSG</v>
      </c>
      <c r="F65" s="14">
        <v>1</v>
      </c>
      <c r="G65" s="12" t="s">
        <v>7</v>
      </c>
      <c r="H65" s="14">
        <v>0</v>
      </c>
      <c r="I65" s="12"/>
      <c r="J65" s="6">
        <f t="shared" si="27"/>
        <v>3</v>
      </c>
      <c r="K65" s="6">
        <f t="shared" si="28"/>
        <v>0</v>
      </c>
      <c r="M65" s="16" t="s">
        <v>24</v>
      </c>
      <c r="N65" s="11" t="str">
        <f>M51</f>
        <v>PSG</v>
      </c>
      <c r="O65" s="12" t="s">
        <v>7</v>
      </c>
      <c r="P65" s="13" t="str">
        <f>M52</f>
        <v>Schalke</v>
      </c>
      <c r="Q65" s="14"/>
      <c r="R65" s="12" t="s">
        <v>7</v>
      </c>
      <c r="S65" s="14"/>
      <c r="T65" s="12"/>
      <c r="U65" s="6" t="str">
        <f t="shared" si="34"/>
        <v/>
      </c>
      <c r="V65" s="6" t="str">
        <f t="shared" si="35"/>
        <v/>
      </c>
      <c r="AC65" s="4"/>
    </row>
    <row r="66" spans="2:36" ht="18" customHeight="1">
      <c r="AC66" s="4"/>
    </row>
    <row r="67" spans="2:36">
      <c r="D67" s="1"/>
      <c r="O67" s="1"/>
    </row>
    <row r="68" spans="2:36">
      <c r="B68" s="2" t="s">
        <v>457</v>
      </c>
      <c r="M68" s="2" t="s">
        <v>458</v>
      </c>
    </row>
    <row r="69" spans="2:36">
      <c r="X69" s="37" t="str">
        <f>B68</f>
        <v>Poule F-F</v>
      </c>
      <c r="Y69" s="36" t="s">
        <v>79</v>
      </c>
      <c r="Z69" s="36" t="s">
        <v>80</v>
      </c>
      <c r="AA69" s="36" t="s">
        <v>81</v>
      </c>
      <c r="AB69" s="36" t="s">
        <v>87</v>
      </c>
      <c r="AC69" s="36" t="s">
        <v>4</v>
      </c>
      <c r="AD69" s="36" t="s">
        <v>82</v>
      </c>
      <c r="AE69" s="36" t="s">
        <v>83</v>
      </c>
      <c r="AF69" s="36" t="s">
        <v>84</v>
      </c>
      <c r="AG69" s="36" t="s">
        <v>85</v>
      </c>
      <c r="AH69" s="36" t="s">
        <v>86</v>
      </c>
      <c r="AI69" s="36" t="s">
        <v>5</v>
      </c>
      <c r="AJ69" s="36" t="s">
        <v>127</v>
      </c>
    </row>
    <row r="70" spans="2:36">
      <c r="B70" s="42" t="s">
        <v>94</v>
      </c>
      <c r="C70" s="5" t="str">
        <f>VLOOKUP(B70,'Teams + teamnaam'!$AA$2:$AD$53,3,FALSE)</f>
        <v>VEV'67</v>
      </c>
      <c r="M70" s="42" t="s">
        <v>105</v>
      </c>
      <c r="N70" s="5" t="str">
        <f>VLOOKUP(M70,'Teams + teamnaam'!$AA$2:$AD$53,3,FALSE)</f>
        <v>VEV'67</v>
      </c>
      <c r="X70" s="27" t="str">
        <f>B70</f>
        <v>Manchester United</v>
      </c>
      <c r="Y70" s="6">
        <f>J78</f>
        <v>1</v>
      </c>
      <c r="Z70" s="6">
        <f>K80</f>
        <v>0</v>
      </c>
      <c r="AA70" s="6">
        <f>J83</f>
        <v>3</v>
      </c>
      <c r="AB70" s="6">
        <f>K85</f>
        <v>1</v>
      </c>
      <c r="AC70" s="28">
        <f>SUM(Y70:AB70)</f>
        <v>5</v>
      </c>
      <c r="AD70" s="6">
        <f>SUMIF(C78:C87,X70,F78:F87)+SUMIF(E78:E87,X70,H78:H87)</f>
        <v>2</v>
      </c>
      <c r="AE70" s="6">
        <f>SUMIF(C78:C87,X70,H78:H87)+SUMIF(E78:E87,X70,F78:F87)</f>
        <v>2</v>
      </c>
      <c r="AF70" s="6">
        <f>SUMPRODUCT((C78:C87=X70)*(J78:J87=3))+SUMPRODUCT((E78:E87=X70)*(K78:K87=3))</f>
        <v>1</v>
      </c>
      <c r="AG70" s="6">
        <f>SUMPRODUCT((C78:C87=X70)*(J78:J87=1))+SUMPRODUCT((E78:E87=X70)*(K78:K87=1))</f>
        <v>2</v>
      </c>
      <c r="AH70" s="6">
        <f>SUMPRODUCT((C78:C87=X70)*(J78:J87=0))+SUMPRODUCT((E78:E87=X70)*(K78:K87=0))</f>
        <v>1</v>
      </c>
      <c r="AI70" s="29">
        <f>RANK(AC70,AC70:AC74,0)</f>
        <v>2</v>
      </c>
      <c r="AJ70" s="6">
        <f>AD70-AE70</f>
        <v>0</v>
      </c>
    </row>
    <row r="71" spans="2:36">
      <c r="B71" s="42" t="s">
        <v>114</v>
      </c>
      <c r="C71" s="5" t="str">
        <f>VLOOKUP(B71,'Teams + teamnaam'!$AA$2:$AD$53,3,FALSE)</f>
        <v>SV Marum</v>
      </c>
      <c r="M71" s="42" t="s">
        <v>94</v>
      </c>
      <c r="N71" s="5" t="str">
        <f>VLOOKUP(M71,'Teams + teamnaam'!$AA$2:$AD$53,3,FALSE)</f>
        <v>VEV'67</v>
      </c>
      <c r="X71" s="27" t="str">
        <f t="shared" ref="X71:X74" si="36">B71</f>
        <v>Sevilla</v>
      </c>
      <c r="Y71" s="6">
        <f>J79</f>
        <v>0</v>
      </c>
      <c r="Z71" s="6">
        <f>K81</f>
        <v>1</v>
      </c>
      <c r="AA71" s="6">
        <f>K83</f>
        <v>0</v>
      </c>
      <c r="AB71" s="6">
        <f>J86</f>
        <v>0</v>
      </c>
      <c r="AC71" s="28">
        <f t="shared" ref="AC71:AC74" si="37">SUM(Y71:AB71)</f>
        <v>1</v>
      </c>
      <c r="AD71" s="6">
        <f>SUMIF(C78:C87,X71,F78:F87)+SUMIF(E78:E87,X71,H78:H87)</f>
        <v>0</v>
      </c>
      <c r="AE71" s="6">
        <f>SUMIF(C78:C87,X71,H78:H87)+SUMIF(E78:E87,X71,F78:F87)</f>
        <v>4</v>
      </c>
      <c r="AF71" s="6">
        <f>SUMPRODUCT((C78:C87=X71)*(J78:J87=3))+SUMPRODUCT((E78:E87=X71)*(K78:K87=3))</f>
        <v>0</v>
      </c>
      <c r="AG71" s="6">
        <f>SUMPRODUCT((C78:C87=X71)*(J78:J87=1))+SUMPRODUCT((E78:E87=X71)*(K78:K87=1))</f>
        <v>1</v>
      </c>
      <c r="AH71" s="6">
        <f>SUMPRODUCT((C78:C87=X71)*(J78:J87=0))+SUMPRODUCT((E78:E87=X71)*(K78:K87=0))</f>
        <v>3</v>
      </c>
      <c r="AI71" s="29">
        <f>RANK(AC71,AC70:AC74,0)</f>
        <v>5</v>
      </c>
      <c r="AJ71" s="6">
        <f t="shared" ref="AJ71:AJ74" si="38">AD71-AE71</f>
        <v>-4</v>
      </c>
    </row>
    <row r="72" spans="2:36">
      <c r="B72" s="42" t="s">
        <v>144</v>
      </c>
      <c r="C72" s="5" t="str">
        <f>VLOOKUP(B72,'Teams + teamnaam'!$AA$2:$AD$53,3,FALSE)</f>
        <v>Grootegast</v>
      </c>
      <c r="M72" s="42" t="s">
        <v>155</v>
      </c>
      <c r="N72" s="5" t="str">
        <f>VLOOKUP(M72,'Teams + teamnaam'!$AA$2:$AD$53,3,FALSE)</f>
        <v>VV Niekerk</v>
      </c>
      <c r="X72" s="27" t="str">
        <f t="shared" si="36"/>
        <v>Schalke</v>
      </c>
      <c r="Y72" s="6">
        <f>J80</f>
        <v>3</v>
      </c>
      <c r="Z72" s="6">
        <f>J82</f>
        <v>3</v>
      </c>
      <c r="AA72" s="6">
        <f>K84</f>
        <v>3</v>
      </c>
      <c r="AB72" s="6">
        <f>K86</f>
        <v>3</v>
      </c>
      <c r="AC72" s="28">
        <f t="shared" si="37"/>
        <v>12</v>
      </c>
      <c r="AD72" s="6">
        <f>SUMIF(C78:C87,X72,F78:F87)+SUMIF(E78:E87,X72,H78:H87)</f>
        <v>10</v>
      </c>
      <c r="AE72" s="6">
        <f>SUMIF(C78:C87,X72,H78:H87)+SUMIF(E78:E87,X72,F78:F87)</f>
        <v>1</v>
      </c>
      <c r="AF72" s="6">
        <f>SUMPRODUCT((C78:C87=X72)*(J78:J87=3))+SUMPRODUCT((E78:E87=X72)*(K78:K87=3))</f>
        <v>4</v>
      </c>
      <c r="AG72" s="6">
        <f>SUMPRODUCT((C78:C87=X72)*(J78:J87=1))+SUMPRODUCT((E78:E87=X72)*(K78:K87=1))</f>
        <v>0</v>
      </c>
      <c r="AH72" s="6">
        <f>SUMPRODUCT((C78:C87=X72)*(J78:J87=0))+SUMPRODUCT((E78:E87=X72)*(K78:K87=0))</f>
        <v>0</v>
      </c>
      <c r="AI72" s="29">
        <f>RANK(AC72,AC70:AC74,0)</f>
        <v>1</v>
      </c>
      <c r="AJ72" s="6">
        <f t="shared" si="38"/>
        <v>9</v>
      </c>
    </row>
    <row r="73" spans="2:36">
      <c r="B73" s="42" t="s">
        <v>155</v>
      </c>
      <c r="C73" s="5" t="str">
        <f>VLOOKUP(B73,'Teams + teamnaam'!$AA$2:$AD$53,3,FALSE)</f>
        <v>VV Niekerk</v>
      </c>
      <c r="M73" s="42" t="s">
        <v>151</v>
      </c>
      <c r="N73" s="5" t="str">
        <f>VLOOKUP(M73,'Teams + teamnaam'!$AA$2:$AD$53,3,FALSE)</f>
        <v>VV westerkwartier</v>
      </c>
      <c r="X73" s="27" t="str">
        <f t="shared" si="36"/>
        <v>AJAX</v>
      </c>
      <c r="Y73" s="6">
        <f>K79</f>
        <v>3</v>
      </c>
      <c r="Z73" s="6">
        <f>K82</f>
        <v>0</v>
      </c>
      <c r="AA73" s="6">
        <f>J85</f>
        <v>1</v>
      </c>
      <c r="AB73" s="6">
        <f>J87</f>
        <v>1</v>
      </c>
      <c r="AC73" s="28">
        <f t="shared" si="37"/>
        <v>5</v>
      </c>
      <c r="AD73" s="6">
        <f>SUMIF(C78:C87,X73,F78:F87)+SUMIF(E78:E87,X73,H78:H87)</f>
        <v>3</v>
      </c>
      <c r="AE73" s="6">
        <f>SUMIF(C78:C87,X73,H78:H87)+SUMIF(E78:E87,X73,F78:F87)</f>
        <v>5</v>
      </c>
      <c r="AF73" s="6">
        <f>SUMPRODUCT((C78:C87=X73)*(J78:J87=3))+SUMPRODUCT((E78:E87=X73)*(K78:K87=3))</f>
        <v>1</v>
      </c>
      <c r="AG73" s="6">
        <f>SUMPRODUCT((C78:C87=X73)*(J78:J87=1))+SUMPRODUCT((E78:E87=X73)*(K78:K87=1))</f>
        <v>2</v>
      </c>
      <c r="AH73" s="6">
        <f>SUMPRODUCT((C78:C87=X73)*(J78:J87=0))+SUMPRODUCT((E78:E87=X73)*(K78:K87=0))</f>
        <v>1</v>
      </c>
      <c r="AI73" s="29">
        <f>RANK(AC73,AC70:AC74,0)</f>
        <v>2</v>
      </c>
      <c r="AJ73" s="6">
        <f t="shared" si="38"/>
        <v>-2</v>
      </c>
    </row>
    <row r="74" spans="2:36">
      <c r="B74" s="42" t="s">
        <v>151</v>
      </c>
      <c r="C74" s="5" t="str">
        <f>VLOOKUP(B74,'Teams + teamnaam'!$AA$2:$AD$53,3,FALSE)</f>
        <v>VV westerkwartier</v>
      </c>
      <c r="M74" s="42" t="s">
        <v>114</v>
      </c>
      <c r="N74" s="5" t="str">
        <f>VLOOKUP(M74,'Teams + teamnaam'!$AA$2:$AD$53,3,FALSE)</f>
        <v>SV Marum</v>
      </c>
      <c r="X74" s="27" t="str">
        <f t="shared" si="36"/>
        <v>Marseille</v>
      </c>
      <c r="Y74" s="6">
        <f>K78</f>
        <v>1</v>
      </c>
      <c r="Z74" s="6">
        <f>J81</f>
        <v>1</v>
      </c>
      <c r="AA74" s="6">
        <f>J84</f>
        <v>0</v>
      </c>
      <c r="AB74" s="6">
        <f>K87</f>
        <v>1</v>
      </c>
      <c r="AC74" s="28">
        <f t="shared" si="37"/>
        <v>3</v>
      </c>
      <c r="AD74" s="6">
        <f>SUMIF(C78:C87,X74,F78:F87)+SUMIF(E78:E87,X74,H78:H87)</f>
        <v>0</v>
      </c>
      <c r="AE74" s="6">
        <f>SUMIF(C78:C87,X74,H78:H87)+SUMIF(E78:E87,X74,F78:F87)</f>
        <v>3</v>
      </c>
      <c r="AF74" s="6">
        <f>SUMPRODUCT((C78:C87=X74)*(J78:J87=3))+SUMPRODUCT((E78:E87=X74)*(K78:K87=3))</f>
        <v>0</v>
      </c>
      <c r="AG74" s="6">
        <f>SUMPRODUCT((C78:C87=X74)*(J78:J87=1))+SUMPRODUCT((E78:E87=X74)*(K78:K87=1))</f>
        <v>3</v>
      </c>
      <c r="AH74" s="6">
        <f>SUMPRODUCT((C78:C87=X74)*(J78:J87=0))+SUMPRODUCT((E78:E87=X74)*(K78:K87=0))</f>
        <v>1</v>
      </c>
      <c r="AI74" s="29">
        <f>RANK(AC74,AC70:AC74,0)</f>
        <v>4</v>
      </c>
      <c r="AJ74" s="6">
        <f t="shared" si="38"/>
        <v>-3</v>
      </c>
    </row>
    <row r="75" spans="2:36">
      <c r="X75" s="31"/>
      <c r="Y75" s="32"/>
      <c r="Z75" s="32"/>
      <c r="AA75" s="32"/>
      <c r="AB75" s="32"/>
      <c r="AC75" s="32"/>
      <c r="AD75" s="32"/>
      <c r="AE75" s="32"/>
      <c r="AF75" s="31"/>
      <c r="AG75" s="31"/>
      <c r="AH75" s="31"/>
    </row>
    <row r="76" spans="2:36">
      <c r="B76" s="2" t="s">
        <v>344</v>
      </c>
      <c r="M76" s="2" t="s">
        <v>346</v>
      </c>
      <c r="X76" s="31"/>
      <c r="Y76" s="32"/>
      <c r="Z76" s="32"/>
      <c r="AA76" s="32"/>
      <c r="AB76" s="32"/>
      <c r="AC76" s="32"/>
      <c r="AD76" s="32"/>
      <c r="AE76" s="32"/>
      <c r="AF76" s="31"/>
      <c r="AG76" s="31"/>
      <c r="AH76" s="31"/>
    </row>
    <row r="77" spans="2:36">
      <c r="B77" s="8"/>
      <c r="C77" s="8"/>
      <c r="D77" s="45"/>
      <c r="E77" s="8"/>
      <c r="F77" s="249" t="s">
        <v>5</v>
      </c>
      <c r="G77" s="171"/>
      <c r="H77" s="171"/>
      <c r="I77" s="8"/>
      <c r="J77" s="250" t="s">
        <v>4</v>
      </c>
      <c r="K77" s="249"/>
      <c r="L77" s="46"/>
      <c r="M77" s="8"/>
      <c r="N77" s="8"/>
      <c r="O77" s="45"/>
      <c r="P77" s="8"/>
      <c r="Q77" s="249" t="s">
        <v>5</v>
      </c>
      <c r="R77" s="171"/>
      <c r="S77" s="171"/>
      <c r="T77" s="8"/>
      <c r="U77" s="250" t="s">
        <v>4</v>
      </c>
      <c r="V77" s="249"/>
      <c r="X77" s="31"/>
      <c r="Y77" s="32"/>
      <c r="Z77" s="32"/>
      <c r="AA77" s="32"/>
      <c r="AB77" s="32"/>
      <c r="AC77" s="32"/>
      <c r="AD77" s="32"/>
      <c r="AE77" s="32"/>
      <c r="AF77" s="31"/>
      <c r="AG77" s="33"/>
      <c r="AH77" s="31"/>
    </row>
    <row r="78" spans="2:36">
      <c r="B78" s="10" t="s">
        <v>25</v>
      </c>
      <c r="C78" s="11" t="str">
        <f>B70</f>
        <v>Manchester United</v>
      </c>
      <c r="D78" s="12" t="s">
        <v>7</v>
      </c>
      <c r="E78" s="13" t="str">
        <f>B74</f>
        <v>Marseille</v>
      </c>
      <c r="F78" s="14">
        <v>0</v>
      </c>
      <c r="G78" s="12" t="s">
        <v>7</v>
      </c>
      <c r="H78" s="14">
        <v>0</v>
      </c>
      <c r="I78" s="12"/>
      <c r="J78" s="6">
        <f>IF(F78="","",IF(F78&gt;H78,3,IF(F78=H78,1,0)))</f>
        <v>1</v>
      </c>
      <c r="K78" s="6">
        <f>IF(H78="","",IF(H78&gt;F78,3,IF(H78=F78,1,0)))</f>
        <v>1</v>
      </c>
      <c r="M78" s="10" t="s">
        <v>25</v>
      </c>
      <c r="N78" s="11" t="str">
        <f>M70</f>
        <v>Chelsea</v>
      </c>
      <c r="O78" s="12" t="s">
        <v>7</v>
      </c>
      <c r="P78" s="13" t="str">
        <f>M74</f>
        <v>Sevilla</v>
      </c>
      <c r="Q78" s="14"/>
      <c r="R78" s="12" t="s">
        <v>7</v>
      </c>
      <c r="S78" s="14"/>
      <c r="T78" s="12"/>
      <c r="U78" s="6" t="str">
        <f>IF(Q78="","",IF(Q78&gt;S78,3,IF(Q78=S78,1,0)))</f>
        <v/>
      </c>
      <c r="V78" s="6" t="str">
        <f>IF(S78="","",IF(S78&gt;Q78,3,IF(S78=Q78,1,0)))</f>
        <v/>
      </c>
      <c r="X78" s="31"/>
      <c r="Y78" s="34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2:36">
      <c r="B79" s="16" t="s">
        <v>26</v>
      </c>
      <c r="C79" s="11" t="str">
        <f>B71</f>
        <v>Sevilla</v>
      </c>
      <c r="D79" s="12" t="s">
        <v>7</v>
      </c>
      <c r="E79" s="13" t="str">
        <f>B73</f>
        <v>AJAX</v>
      </c>
      <c r="F79" s="14">
        <v>0</v>
      </c>
      <c r="G79" s="12" t="s">
        <v>7</v>
      </c>
      <c r="H79" s="14">
        <v>1</v>
      </c>
      <c r="I79" s="12"/>
      <c r="J79" s="6">
        <f t="shared" ref="J79:J87" si="39">IF(F79="","",IF(F79&gt;H79,3,IF(F79=H79,1,0)))</f>
        <v>0</v>
      </c>
      <c r="K79" s="6">
        <f t="shared" ref="K79:K87" si="40">IF(H79="","",IF(H79&gt;F79,3,IF(H79=F79,1,0)))</f>
        <v>3</v>
      </c>
      <c r="M79" s="16" t="s">
        <v>26</v>
      </c>
      <c r="N79" s="11" t="str">
        <f>M71</f>
        <v>Manchester United</v>
      </c>
      <c r="O79" s="12" t="s">
        <v>7</v>
      </c>
      <c r="P79" s="13" t="str">
        <f>M73</f>
        <v>Marseille</v>
      </c>
      <c r="Q79" s="14"/>
      <c r="R79" s="12" t="s">
        <v>7</v>
      </c>
      <c r="S79" s="14"/>
      <c r="T79" s="12"/>
      <c r="U79" s="6" t="str">
        <f t="shared" ref="U79:U83" si="41">IF(Q79="","",IF(Q79&gt;S79,3,IF(Q79=S79,1,0)))</f>
        <v/>
      </c>
      <c r="V79" s="6" t="str">
        <f t="shared" ref="V79:V83" si="42">IF(S79="","",IF(S79&gt;Q79,3,IF(S79=Q79,1,0)))</f>
        <v/>
      </c>
      <c r="X79" s="37" t="str">
        <f>M68</f>
        <v>Poule F-FF</v>
      </c>
      <c r="Y79" s="36" t="s">
        <v>79</v>
      </c>
      <c r="Z79" s="36" t="s">
        <v>80</v>
      </c>
      <c r="AA79" s="36" t="s">
        <v>81</v>
      </c>
      <c r="AB79" s="36" t="s">
        <v>87</v>
      </c>
      <c r="AC79" s="36" t="s">
        <v>4</v>
      </c>
      <c r="AD79" s="36" t="s">
        <v>82</v>
      </c>
      <c r="AE79" s="36" t="s">
        <v>83</v>
      </c>
      <c r="AF79" s="36" t="s">
        <v>84</v>
      </c>
      <c r="AG79" s="36" t="s">
        <v>85</v>
      </c>
      <c r="AH79" s="36" t="s">
        <v>86</v>
      </c>
      <c r="AI79" s="36" t="s">
        <v>5</v>
      </c>
      <c r="AJ79" s="36" t="s">
        <v>127</v>
      </c>
    </row>
    <row r="80" spans="2:36">
      <c r="B80" s="16" t="s">
        <v>30</v>
      </c>
      <c r="C80" s="11" t="str">
        <f>B72</f>
        <v>Schalke</v>
      </c>
      <c r="D80" s="12" t="s">
        <v>7</v>
      </c>
      <c r="E80" s="13" t="str">
        <f>B70</f>
        <v>Manchester United</v>
      </c>
      <c r="F80" s="14">
        <v>1</v>
      </c>
      <c r="G80" s="17" t="s">
        <v>7</v>
      </c>
      <c r="H80" s="14">
        <v>0</v>
      </c>
      <c r="I80" s="12"/>
      <c r="J80" s="6">
        <f t="shared" si="39"/>
        <v>3</v>
      </c>
      <c r="K80" s="6">
        <f t="shared" si="40"/>
        <v>0</v>
      </c>
      <c r="M80" s="16" t="s">
        <v>30</v>
      </c>
      <c r="N80" s="11" t="str">
        <f>M72</f>
        <v>AJAX</v>
      </c>
      <c r="O80" s="12" t="s">
        <v>7</v>
      </c>
      <c r="P80" s="13" t="str">
        <f>M70</f>
        <v>Chelsea</v>
      </c>
      <c r="Q80" s="14"/>
      <c r="R80" s="17" t="s">
        <v>7</v>
      </c>
      <c r="S80" s="14"/>
      <c r="T80" s="12"/>
      <c r="U80" s="6" t="str">
        <f t="shared" si="41"/>
        <v/>
      </c>
      <c r="V80" s="6" t="str">
        <f t="shared" si="42"/>
        <v/>
      </c>
      <c r="X80" s="27" t="str">
        <f>M70</f>
        <v>Chelsea</v>
      </c>
      <c r="Y80" s="6" t="str">
        <f>U78</f>
        <v/>
      </c>
      <c r="Z80" s="6" t="str">
        <f>V80</f>
        <v/>
      </c>
      <c r="AA80" s="6" t="str">
        <f>U83</f>
        <v/>
      </c>
      <c r="AB80" s="6" t="str">
        <f>V85</f>
        <v/>
      </c>
      <c r="AC80" s="28">
        <f>SUM(Y80:AB80)</f>
        <v>0</v>
      </c>
      <c r="AD80" s="6">
        <f>SUMIF(N78:N87,X80,Q78:Q87)+SUMIF(P78:P87,X80,S78:S87)</f>
        <v>0</v>
      </c>
      <c r="AE80" s="6">
        <f>SUMIF(N78:N87,X80,S78:S87)+SUMIF(P78:P87,X80,Q78:Q87)</f>
        <v>0</v>
      </c>
      <c r="AF80" s="6">
        <f>SUMPRODUCT((N78:N87=X80)*(U78:U87=3))+SUMPRODUCT((P78:P87=X80)*(V78:V87=3))</f>
        <v>0</v>
      </c>
      <c r="AG80" s="6">
        <f>SUMPRODUCT((N78:N87=X80)*(U78:U87=1))+SUMPRODUCT((P78:P87=X80)*(V78:V87=1))</f>
        <v>0</v>
      </c>
      <c r="AH80" s="6">
        <f>SUMPRODUCT((N78:N87=X80)*(U78:U87=0))+SUMPRODUCT((P78:P87=X80)*(V78:V87=0))</f>
        <v>0</v>
      </c>
      <c r="AI80" s="29">
        <f>RANK(AC80,AC80:AC84,0)</f>
        <v>1</v>
      </c>
      <c r="AJ80" s="6">
        <f>AD80-AE80</f>
        <v>0</v>
      </c>
    </row>
    <row r="81" spans="2:36">
      <c r="B81" s="16" t="s">
        <v>32</v>
      </c>
      <c r="C81" s="11" t="str">
        <f>B74</f>
        <v>Marseille</v>
      </c>
      <c r="D81" s="12" t="s">
        <v>7</v>
      </c>
      <c r="E81" s="13" t="str">
        <f>B71</f>
        <v>Sevilla</v>
      </c>
      <c r="F81" s="14">
        <v>0</v>
      </c>
      <c r="G81" s="12" t="s">
        <v>7</v>
      </c>
      <c r="H81" s="14">
        <v>0</v>
      </c>
      <c r="I81" s="12"/>
      <c r="J81" s="6">
        <f t="shared" si="39"/>
        <v>1</v>
      </c>
      <c r="K81" s="6">
        <f t="shared" si="40"/>
        <v>1</v>
      </c>
      <c r="M81" s="16" t="s">
        <v>32</v>
      </c>
      <c r="N81" s="11" t="str">
        <f>M74</f>
        <v>Sevilla</v>
      </c>
      <c r="O81" s="12" t="s">
        <v>7</v>
      </c>
      <c r="P81" s="13" t="str">
        <f>M71</f>
        <v>Manchester United</v>
      </c>
      <c r="Q81" s="14"/>
      <c r="R81" s="12" t="s">
        <v>7</v>
      </c>
      <c r="S81" s="14"/>
      <c r="T81" s="12"/>
      <c r="U81" s="6" t="str">
        <f t="shared" si="41"/>
        <v/>
      </c>
      <c r="V81" s="6" t="str">
        <f t="shared" si="42"/>
        <v/>
      </c>
      <c r="X81" s="27" t="str">
        <f t="shared" ref="X81:X84" si="43">M71</f>
        <v>Manchester United</v>
      </c>
      <c r="Y81" s="6" t="str">
        <f>U79</f>
        <v/>
      </c>
      <c r="Z81" s="6" t="str">
        <f>V81</f>
        <v/>
      </c>
      <c r="AA81" s="6" t="str">
        <f>V83</f>
        <v/>
      </c>
      <c r="AB81" s="6" t="str">
        <f>U86</f>
        <v/>
      </c>
      <c r="AC81" s="28">
        <f t="shared" ref="AC81:AC84" si="44">SUM(Y81:AB81)</f>
        <v>0</v>
      </c>
      <c r="AD81" s="6">
        <f>SUMIF(N78:N87,X81,Q78:Q87)+SUMIF(P78:P87,X81,S78:S87)</f>
        <v>0</v>
      </c>
      <c r="AE81" s="6">
        <f>SUMIF(N78:N87,X81,S78:S87)+SUMIF(P78:P87,X81,Q78:Q87)</f>
        <v>0</v>
      </c>
      <c r="AF81" s="6">
        <f>SUMPRODUCT((N78:N87=X81)*(U78:U87=3))+SUMPRODUCT((P78:P87=X81)*(V78:V87=3))</f>
        <v>0</v>
      </c>
      <c r="AG81" s="6">
        <f>SUMPRODUCT((N78:N87=X81)*(U78:U87=1))+SUMPRODUCT((P78:P87=X81)*(V78:V87=1))</f>
        <v>0</v>
      </c>
      <c r="AH81" s="6">
        <f>SUMPRODUCT((N78:N87=X81)*(U78:U87=0))+SUMPRODUCT((P78:P87=X81)*(V78:V87=0))</f>
        <v>0</v>
      </c>
      <c r="AI81" s="29">
        <f>RANK(AC81,AC80:AC84,0)</f>
        <v>1</v>
      </c>
      <c r="AJ81" s="6">
        <f t="shared" ref="AJ81:AJ84" si="45">AD81-AE81</f>
        <v>0</v>
      </c>
    </row>
    <row r="82" spans="2:36">
      <c r="B82" s="10" t="s">
        <v>34</v>
      </c>
      <c r="C82" s="11" t="str">
        <f>B72</f>
        <v>Schalke</v>
      </c>
      <c r="D82" s="12" t="s">
        <v>7</v>
      </c>
      <c r="E82" s="13" t="str">
        <f>B73</f>
        <v>AJAX</v>
      </c>
      <c r="F82" s="14">
        <v>4</v>
      </c>
      <c r="G82" s="12" t="s">
        <v>7</v>
      </c>
      <c r="H82" s="14">
        <v>1</v>
      </c>
      <c r="I82" s="12"/>
      <c r="J82" s="6">
        <f t="shared" si="39"/>
        <v>3</v>
      </c>
      <c r="K82" s="6">
        <f t="shared" si="40"/>
        <v>0</v>
      </c>
      <c r="M82" s="10" t="s">
        <v>34</v>
      </c>
      <c r="N82" s="11" t="str">
        <f>M72</f>
        <v>AJAX</v>
      </c>
      <c r="O82" s="12" t="s">
        <v>7</v>
      </c>
      <c r="P82" s="13" t="str">
        <f>M73</f>
        <v>Marseille</v>
      </c>
      <c r="Q82" s="14"/>
      <c r="R82" s="12" t="s">
        <v>7</v>
      </c>
      <c r="S82" s="14"/>
      <c r="T82" s="12"/>
      <c r="U82" s="6" t="str">
        <f t="shared" si="41"/>
        <v/>
      </c>
      <c r="V82" s="6" t="str">
        <f t="shared" si="42"/>
        <v/>
      </c>
      <c r="X82" s="27" t="str">
        <f t="shared" si="43"/>
        <v>AJAX</v>
      </c>
      <c r="Y82" s="6" t="str">
        <f>U80</f>
        <v/>
      </c>
      <c r="Z82" s="6" t="str">
        <f>U82</f>
        <v/>
      </c>
      <c r="AA82" s="6" t="str">
        <f>V84</f>
        <v/>
      </c>
      <c r="AB82" s="6" t="str">
        <f>V86</f>
        <v/>
      </c>
      <c r="AC82" s="28">
        <f t="shared" si="44"/>
        <v>0</v>
      </c>
      <c r="AD82" s="6">
        <f>SUMIF(N78:N87,X82,Q78:Q87)+SUMIF(P78:P87,X82,S78:S87)</f>
        <v>0</v>
      </c>
      <c r="AE82" s="6">
        <f>SUMIF(N78:N87,X82,S78:S87)+SUMIF(P78:P87,X82,Q78:Q87)</f>
        <v>0</v>
      </c>
      <c r="AF82" s="6">
        <f>SUMPRODUCT((N78:N87=X82)*(U78:U87=3))+SUMPRODUCT((P78:P87=X82)*(V78:V87=3))</f>
        <v>0</v>
      </c>
      <c r="AG82" s="6">
        <f>SUMPRODUCT((N78:N87=X82)*(U78:U87=1))+SUMPRODUCT((P78:P87=X82)*(V78:V87=1))</f>
        <v>0</v>
      </c>
      <c r="AH82" s="6">
        <f>SUMPRODUCT((N78:N87=X82)*(U78:U87=0))+SUMPRODUCT((P78:P87=X82)*(V78:V87=0))</f>
        <v>0</v>
      </c>
      <c r="AI82" s="29">
        <f>RANK(AC82,AC80:AC84,0)</f>
        <v>1</v>
      </c>
      <c r="AJ82" s="6">
        <f t="shared" si="45"/>
        <v>0</v>
      </c>
    </row>
    <row r="83" spans="2:36">
      <c r="B83" s="16" t="s">
        <v>8</v>
      </c>
      <c r="C83" s="11" t="str">
        <f>B70</f>
        <v>Manchester United</v>
      </c>
      <c r="D83" s="12" t="s">
        <v>7</v>
      </c>
      <c r="E83" s="13" t="str">
        <f>B71</f>
        <v>Sevilla</v>
      </c>
      <c r="F83" s="14">
        <v>1</v>
      </c>
      <c r="G83" s="12" t="s">
        <v>7</v>
      </c>
      <c r="H83" s="14">
        <v>0</v>
      </c>
      <c r="I83" s="12"/>
      <c r="J83" s="6">
        <f t="shared" si="39"/>
        <v>3</v>
      </c>
      <c r="K83" s="6">
        <f t="shared" si="40"/>
        <v>0</v>
      </c>
      <c r="M83" s="16" t="s">
        <v>8</v>
      </c>
      <c r="N83" s="11" t="str">
        <f>M70</f>
        <v>Chelsea</v>
      </c>
      <c r="O83" s="12" t="s">
        <v>7</v>
      </c>
      <c r="P83" s="13" t="str">
        <f>M71</f>
        <v>Manchester United</v>
      </c>
      <c r="Q83" s="14"/>
      <c r="R83" s="12" t="s">
        <v>7</v>
      </c>
      <c r="S83" s="14"/>
      <c r="T83" s="12"/>
      <c r="U83" s="6" t="str">
        <f t="shared" si="41"/>
        <v/>
      </c>
      <c r="V83" s="6" t="str">
        <f t="shared" si="42"/>
        <v/>
      </c>
      <c r="X83" s="27" t="str">
        <f t="shared" si="43"/>
        <v>Marseille</v>
      </c>
      <c r="Y83" s="6" t="str">
        <f>V79</f>
        <v/>
      </c>
      <c r="Z83" s="6" t="str">
        <f>V82</f>
        <v/>
      </c>
      <c r="AA83" s="6" t="str">
        <f>U85</f>
        <v/>
      </c>
      <c r="AB83" s="6" t="str">
        <f>U87</f>
        <v/>
      </c>
      <c r="AC83" s="28">
        <f t="shared" si="44"/>
        <v>0</v>
      </c>
      <c r="AD83" s="6">
        <f>SUMIF(N78:N87,X83,Q78:Q87)+SUMIF(P78:P87,X83,S78:S87)</f>
        <v>0</v>
      </c>
      <c r="AE83" s="6">
        <f>SUMIF(N78:N87,X83,S78:S87)+SUMIF(P78:P87,X83,Q78:Q87)</f>
        <v>0</v>
      </c>
      <c r="AF83" s="6">
        <f>SUMPRODUCT((N78:N87=X83)*(U78:U87=3))+SUMPRODUCT((P78:P87=X83)*(V78:V87=3))</f>
        <v>0</v>
      </c>
      <c r="AG83" s="6">
        <f>SUMPRODUCT((N78:N87=X83)*(U78:U87=1))+SUMPRODUCT((P78:P87=X83)*(V78:V87=1))</f>
        <v>0</v>
      </c>
      <c r="AH83" s="6">
        <f>SUMPRODUCT((N78:N87=X83)*(U78:U87=0))+SUMPRODUCT((P78:P87=X83)*(V78:V87=0))</f>
        <v>0</v>
      </c>
      <c r="AI83" s="29">
        <f>RANK(AC83,AC80:AC84,0)</f>
        <v>1</v>
      </c>
      <c r="AJ83" s="6">
        <f t="shared" si="45"/>
        <v>0</v>
      </c>
    </row>
    <row r="84" spans="2:36">
      <c r="B84" s="16" t="s">
        <v>10</v>
      </c>
      <c r="C84" s="11" t="str">
        <f>B74</f>
        <v>Marseille</v>
      </c>
      <c r="D84" s="12" t="s">
        <v>7</v>
      </c>
      <c r="E84" s="13" t="str">
        <f>B72</f>
        <v>Schalke</v>
      </c>
      <c r="F84" s="14">
        <v>0</v>
      </c>
      <c r="G84" s="12" t="s">
        <v>7</v>
      </c>
      <c r="H84" s="14">
        <v>3</v>
      </c>
      <c r="I84" s="12"/>
      <c r="J84" s="6">
        <f t="shared" si="39"/>
        <v>0</v>
      </c>
      <c r="K84" s="6">
        <f t="shared" si="40"/>
        <v>3</v>
      </c>
      <c r="M84" s="16" t="s">
        <v>10</v>
      </c>
      <c r="N84" s="11" t="str">
        <f>M74</f>
        <v>Sevilla</v>
      </c>
      <c r="O84" s="12" t="s">
        <v>7</v>
      </c>
      <c r="P84" s="13" t="str">
        <f>M72</f>
        <v>AJAX</v>
      </c>
      <c r="Q84" s="14"/>
      <c r="R84" s="12" t="s">
        <v>7</v>
      </c>
      <c r="S84" s="14"/>
      <c r="T84" s="12"/>
      <c r="U84" s="6" t="str">
        <f>IF(Q84="","",IF(Q84&gt;S84,3,IF(Q84=S84,1,0)))</f>
        <v/>
      </c>
      <c r="V84" s="6" t="str">
        <f>IF(S84="","",IF(S84&gt;Q84,3,IF(S84=Q84,1,0)))</f>
        <v/>
      </c>
      <c r="X84" s="27" t="str">
        <f t="shared" si="43"/>
        <v>Sevilla</v>
      </c>
      <c r="Y84" s="6" t="str">
        <f>V78</f>
        <v/>
      </c>
      <c r="Z84" s="6" t="str">
        <f>U81</f>
        <v/>
      </c>
      <c r="AA84" s="6" t="str">
        <f>U84</f>
        <v/>
      </c>
      <c r="AB84" s="6" t="str">
        <f>V87</f>
        <v/>
      </c>
      <c r="AC84" s="28">
        <f t="shared" si="44"/>
        <v>0</v>
      </c>
      <c r="AD84" s="6">
        <f>SUMIF(N78:N87,X84,Q78:Q87)+SUMIF(P78:P87,X84,S78:S87)</f>
        <v>0</v>
      </c>
      <c r="AE84" s="6">
        <f>SUMIF(N78:N87,X84,S78:S87)+SUMIF(P78:P87,X84,Q78:Q87)</f>
        <v>0</v>
      </c>
      <c r="AF84" s="6">
        <f>SUMPRODUCT((N78:N87=X84)*(U78:U87=3))+SUMPRODUCT((P78:P87=X84)*(V78:V87=3))</f>
        <v>0</v>
      </c>
      <c r="AG84" s="6">
        <f>SUMPRODUCT((N78:N87=X84)*(U78:U87=1))+SUMPRODUCT((P78:P87=X84)*(V78:V87=1))</f>
        <v>0</v>
      </c>
      <c r="AH84" s="6">
        <f>SUMPRODUCT((N78:N87=X84)*(U78:U87=0))+SUMPRODUCT((P78:P87=X84)*(V78:V87=0))</f>
        <v>0</v>
      </c>
      <c r="AI84" s="29">
        <f>RANK(AC84,AC80:AC84,0)</f>
        <v>1</v>
      </c>
      <c r="AJ84" s="6">
        <f t="shared" si="45"/>
        <v>0</v>
      </c>
    </row>
    <row r="85" spans="2:36">
      <c r="B85" s="16" t="s">
        <v>12</v>
      </c>
      <c r="C85" s="11" t="str">
        <f>B73</f>
        <v>AJAX</v>
      </c>
      <c r="D85" s="12" t="s">
        <v>7</v>
      </c>
      <c r="E85" s="13" t="str">
        <f>B70</f>
        <v>Manchester United</v>
      </c>
      <c r="F85" s="14">
        <v>1</v>
      </c>
      <c r="G85" s="12" t="s">
        <v>7</v>
      </c>
      <c r="H85" s="14">
        <v>1</v>
      </c>
      <c r="I85" s="12"/>
      <c r="J85" s="6">
        <f t="shared" si="39"/>
        <v>1</v>
      </c>
      <c r="K85" s="6">
        <f t="shared" si="40"/>
        <v>1</v>
      </c>
      <c r="M85" s="16" t="s">
        <v>12</v>
      </c>
      <c r="N85" s="11" t="str">
        <f>M73</f>
        <v>Marseille</v>
      </c>
      <c r="O85" s="12" t="s">
        <v>7</v>
      </c>
      <c r="P85" s="13" t="str">
        <f>M70</f>
        <v>Chelsea</v>
      </c>
      <c r="Q85" s="14"/>
      <c r="R85" s="12" t="s">
        <v>7</v>
      </c>
      <c r="S85" s="14"/>
      <c r="T85" s="12"/>
      <c r="U85" s="6" t="str">
        <f t="shared" ref="U85:U87" si="46">IF(Q85="","",IF(Q85&gt;S85,3,IF(Q85=S85,1,0)))</f>
        <v/>
      </c>
      <c r="V85" s="6" t="str">
        <f t="shared" ref="V85:V87" si="47">IF(S85="","",IF(S85&gt;Q85,3,IF(S85=Q85,1,0)))</f>
        <v/>
      </c>
      <c r="AC85" s="4"/>
    </row>
    <row r="86" spans="2:36">
      <c r="B86" s="16" t="s">
        <v>14</v>
      </c>
      <c r="C86" s="11" t="str">
        <f>B71</f>
        <v>Sevilla</v>
      </c>
      <c r="D86" s="12" t="s">
        <v>7</v>
      </c>
      <c r="E86" s="13" t="str">
        <f>B72</f>
        <v>Schalke</v>
      </c>
      <c r="F86" s="14">
        <v>0</v>
      </c>
      <c r="G86" s="12" t="s">
        <v>7</v>
      </c>
      <c r="H86" s="14">
        <v>2</v>
      </c>
      <c r="I86" s="12"/>
      <c r="J86" s="6">
        <f t="shared" si="39"/>
        <v>0</v>
      </c>
      <c r="K86" s="6">
        <f t="shared" si="40"/>
        <v>3</v>
      </c>
      <c r="M86" s="16" t="s">
        <v>14</v>
      </c>
      <c r="N86" s="11" t="str">
        <f>M71</f>
        <v>Manchester United</v>
      </c>
      <c r="O86" s="12" t="s">
        <v>7</v>
      </c>
      <c r="P86" s="13" t="str">
        <f>M72</f>
        <v>AJAX</v>
      </c>
      <c r="Q86" s="14"/>
      <c r="R86" s="12" t="s">
        <v>7</v>
      </c>
      <c r="S86" s="14"/>
      <c r="T86" s="12"/>
      <c r="U86" s="6" t="str">
        <f t="shared" si="46"/>
        <v/>
      </c>
      <c r="V86" s="6" t="str">
        <f t="shared" si="47"/>
        <v/>
      </c>
      <c r="AC86" s="4"/>
    </row>
    <row r="87" spans="2:36">
      <c r="B87" s="16" t="s">
        <v>16</v>
      </c>
      <c r="C87" s="11" t="str">
        <f>B73</f>
        <v>AJAX</v>
      </c>
      <c r="D87" s="12" t="s">
        <v>7</v>
      </c>
      <c r="E87" s="13" t="str">
        <f>B74</f>
        <v>Marseille</v>
      </c>
      <c r="F87" s="14">
        <v>0</v>
      </c>
      <c r="G87" s="12" t="s">
        <v>7</v>
      </c>
      <c r="H87" s="14">
        <v>0</v>
      </c>
      <c r="I87" s="12"/>
      <c r="J87" s="6">
        <f t="shared" si="39"/>
        <v>1</v>
      </c>
      <c r="K87" s="6">
        <f t="shared" si="40"/>
        <v>1</v>
      </c>
      <c r="M87" s="16" t="s">
        <v>16</v>
      </c>
      <c r="N87" s="11" t="str">
        <f>M73</f>
        <v>Marseille</v>
      </c>
      <c r="O87" s="12" t="s">
        <v>7</v>
      </c>
      <c r="P87" s="13" t="str">
        <f>M74</f>
        <v>Sevilla</v>
      </c>
      <c r="Q87" s="14"/>
      <c r="R87" s="12" t="s">
        <v>7</v>
      </c>
      <c r="S87" s="14"/>
      <c r="T87" s="12"/>
      <c r="U87" s="6" t="str">
        <f t="shared" si="46"/>
        <v/>
      </c>
      <c r="V87" s="6" t="str">
        <f t="shared" si="47"/>
        <v/>
      </c>
      <c r="AC87" s="4"/>
    </row>
    <row r="88" spans="2:36">
      <c r="D88" s="1"/>
      <c r="O88" s="1"/>
    </row>
    <row r="89" spans="2:36">
      <c r="D89" s="1"/>
      <c r="O89" s="1"/>
    </row>
    <row r="90" spans="2:36">
      <c r="D90" s="1"/>
      <c r="O90" s="1"/>
    </row>
    <row r="91" spans="2:36">
      <c r="D91" s="1"/>
      <c r="O91" s="1"/>
    </row>
    <row r="92" spans="2:36">
      <c r="D92" s="1"/>
      <c r="O92" s="1"/>
    </row>
    <row r="93" spans="2:36">
      <c r="D93" s="1"/>
      <c r="O93" s="1"/>
    </row>
    <row r="94" spans="2:36">
      <c r="D94" s="1"/>
      <c r="O94" s="1"/>
    </row>
    <row r="95" spans="2:36">
      <c r="D95" s="1"/>
      <c r="O95" s="1"/>
    </row>
    <row r="96" spans="2:36">
      <c r="D96" s="1"/>
      <c r="O96" s="1"/>
    </row>
    <row r="97" spans="4:15">
      <c r="D97" s="1"/>
      <c r="O97" s="1"/>
    </row>
    <row r="98" spans="4:15">
      <c r="D98" s="1"/>
      <c r="O98" s="1"/>
    </row>
    <row r="99" spans="4:15">
      <c r="D99" s="1"/>
      <c r="O99" s="1"/>
    </row>
    <row r="100" spans="4:15">
      <c r="D100" s="1"/>
      <c r="O100" s="1"/>
    </row>
    <row r="101" spans="4:15">
      <c r="D101" s="1"/>
      <c r="O101" s="1"/>
    </row>
    <row r="102" spans="4:15">
      <c r="D102" s="1"/>
      <c r="O102" s="1"/>
    </row>
    <row r="103" spans="4:15">
      <c r="D103" s="1"/>
      <c r="O103" s="1"/>
    </row>
    <row r="104" spans="4:15">
      <c r="D104" s="1"/>
      <c r="O104" s="1"/>
    </row>
    <row r="105" spans="4:15">
      <c r="D105" s="1"/>
      <c r="O105" s="1"/>
    </row>
    <row r="106" spans="4:15">
      <c r="D106" s="1"/>
      <c r="O106" s="1"/>
    </row>
    <row r="107" spans="4:15">
      <c r="D107" s="1"/>
      <c r="O107" s="1"/>
    </row>
    <row r="108" spans="4:15">
      <c r="D108" s="1"/>
      <c r="O108" s="1"/>
    </row>
    <row r="109" spans="4:15">
      <c r="D109" s="1"/>
      <c r="O109" s="1"/>
    </row>
    <row r="110" spans="4:15">
      <c r="D110" s="1"/>
      <c r="O110" s="1"/>
    </row>
    <row r="111" spans="4:15">
      <c r="D111" s="1"/>
      <c r="O111" s="1"/>
    </row>
    <row r="112" spans="4:15">
      <c r="D112" s="1"/>
      <c r="O112" s="1"/>
    </row>
    <row r="113" spans="4:15">
      <c r="D113" s="1"/>
      <c r="O113" s="1"/>
    </row>
    <row r="114" spans="4:15">
      <c r="D114" s="1"/>
      <c r="O114" s="1"/>
    </row>
    <row r="115" spans="4:15">
      <c r="D115" s="1"/>
      <c r="O115" s="1"/>
    </row>
    <row r="116" spans="4:15">
      <c r="D116" s="1"/>
      <c r="O116" s="1"/>
    </row>
    <row r="117" spans="4:15">
      <c r="D117" s="1"/>
      <c r="O117" s="1"/>
    </row>
    <row r="118" spans="4:15">
      <c r="D118" s="1"/>
      <c r="O118" s="1"/>
    </row>
    <row r="119" spans="4:15">
      <c r="D119" s="1"/>
      <c r="O119" s="1"/>
    </row>
    <row r="120" spans="4:15">
      <c r="D120" s="1"/>
      <c r="O120" s="1"/>
    </row>
    <row r="121" spans="4:15">
      <c r="D121" s="1"/>
      <c r="O121" s="1"/>
    </row>
    <row r="122" spans="4:15">
      <c r="D122" s="1"/>
      <c r="O122" s="1"/>
    </row>
    <row r="123" spans="4:15">
      <c r="D123" s="1"/>
      <c r="O123" s="1"/>
    </row>
    <row r="124" spans="4:15">
      <c r="D124" s="1"/>
      <c r="O124" s="1"/>
    </row>
    <row r="125" spans="4:15">
      <c r="D125" s="1"/>
      <c r="O125" s="1"/>
    </row>
    <row r="126" spans="4:15">
      <c r="D126" s="1"/>
      <c r="O126" s="1"/>
    </row>
    <row r="127" spans="4:15">
      <c r="D127" s="1"/>
      <c r="O127" s="1"/>
    </row>
    <row r="128" spans="4:15">
      <c r="D128" s="1"/>
      <c r="O128" s="1"/>
    </row>
    <row r="129" spans="4:15">
      <c r="D129" s="1"/>
      <c r="O129" s="1"/>
    </row>
    <row r="130" spans="4:15">
      <c r="D130" s="1"/>
      <c r="O130" s="1"/>
    </row>
    <row r="131" spans="4:15">
      <c r="D131" s="1"/>
      <c r="O131" s="1"/>
    </row>
    <row r="132" spans="4:15">
      <c r="D132" s="1"/>
      <c r="O132" s="1"/>
    </row>
    <row r="133" spans="4:15">
      <c r="D133" s="1"/>
      <c r="O133" s="1"/>
    </row>
    <row r="134" spans="4:15">
      <c r="D134" s="1"/>
      <c r="O134" s="1"/>
    </row>
  </sheetData>
  <mergeCells count="18">
    <mergeCell ref="F33:H33"/>
    <mergeCell ref="J33:K33"/>
    <mergeCell ref="Q33:S33"/>
    <mergeCell ref="U33:V33"/>
    <mergeCell ref="F77:H77"/>
    <mergeCell ref="J77:K77"/>
    <mergeCell ref="Q77:S77"/>
    <mergeCell ref="U77:V77"/>
    <mergeCell ref="F55:H55"/>
    <mergeCell ref="J55:K55"/>
    <mergeCell ref="Q55:S55"/>
    <mergeCell ref="U55:V55"/>
    <mergeCell ref="U11:V11"/>
    <mergeCell ref="C1:E1"/>
    <mergeCell ref="N1:P1"/>
    <mergeCell ref="F11:H11"/>
    <mergeCell ref="J11:K11"/>
    <mergeCell ref="Q11:S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6"/>
  <sheetViews>
    <sheetView topLeftCell="A22" zoomScale="80" zoomScaleNormal="80" workbookViewId="0">
      <selection activeCell="M46" sqref="M46:V65"/>
    </sheetView>
  </sheetViews>
  <sheetFormatPr defaultColWidth="9.140625" defaultRowHeight="15"/>
  <cols>
    <col min="1" max="1" width="2" style="1" bestFit="1" customWidth="1"/>
    <col min="2" max="2" width="17.85546875" style="1" bestFit="1" customWidth="1"/>
    <col min="3" max="3" width="20.28515625" style="1" bestFit="1" customWidth="1"/>
    <col min="4" max="4" width="1.5703125" style="3" bestFit="1" customWidth="1"/>
    <col min="5" max="5" width="20.28515625" style="1" bestFit="1" customWidth="1"/>
    <col min="6" max="6" width="3.5703125" style="1" customWidth="1"/>
    <col min="7" max="7" width="1.5703125" style="1" bestFit="1" customWidth="1"/>
    <col min="8" max="8" width="3.5703125" style="1" customWidth="1"/>
    <col min="9" max="9" width="4" style="1" customWidth="1"/>
    <col min="10" max="11" width="5.5703125" style="1" customWidth="1"/>
    <col min="12" max="12" width="9.140625" style="1"/>
    <col min="13" max="13" width="16.28515625" style="1" bestFit="1" customWidth="1"/>
    <col min="14" max="14" width="15.5703125" style="1" bestFit="1" customWidth="1"/>
    <col min="15" max="15" width="1.5703125" style="3" bestFit="1" customWidth="1"/>
    <col min="16" max="16" width="15.5703125" style="1" bestFit="1" customWidth="1"/>
    <col min="17" max="17" width="4.28515625" style="1" customWidth="1"/>
    <col min="18" max="18" width="1.5703125" style="1" bestFit="1" customWidth="1"/>
    <col min="19" max="19" width="4.28515625" style="1" customWidth="1"/>
    <col min="20" max="20" width="4.42578125" style="1" customWidth="1"/>
    <col min="21" max="22" width="5.28515625" style="1" customWidth="1"/>
    <col min="23" max="23" width="9.140625" style="1"/>
    <col min="24" max="24" width="17.85546875" style="1" bestFit="1" customWidth="1"/>
    <col min="25" max="27" width="3.5703125" style="1" bestFit="1" customWidth="1"/>
    <col min="28" max="29" width="7.140625" style="1" bestFit="1" customWidth="1"/>
    <col min="30" max="31" width="6.5703125" style="1" bestFit="1" customWidth="1"/>
    <col min="32" max="32" width="6" style="1" bestFit="1" customWidth="1"/>
    <col min="33" max="34" width="7.28515625" style="1" bestFit="1" customWidth="1"/>
    <col min="35" max="36" width="9.5703125" style="1" bestFit="1" customWidth="1"/>
    <col min="37" max="16384" width="9.140625" style="1"/>
  </cols>
  <sheetData>
    <row r="1" spans="1:36" s="8" customFormat="1">
      <c r="B1" s="22"/>
      <c r="C1" s="247" t="s">
        <v>0</v>
      </c>
      <c r="D1" s="248"/>
      <c r="E1" s="248"/>
      <c r="F1" s="22"/>
      <c r="G1" s="22"/>
      <c r="H1" s="22"/>
      <c r="M1" s="22"/>
      <c r="N1" s="247" t="s">
        <v>1</v>
      </c>
      <c r="O1" s="248"/>
      <c r="P1" s="248"/>
      <c r="Q1" s="22"/>
      <c r="R1" s="22"/>
      <c r="S1" s="22"/>
      <c r="T1" s="22"/>
      <c r="U1" s="22"/>
      <c r="V1" s="22"/>
      <c r="X1" s="35" t="s">
        <v>88</v>
      </c>
    </row>
    <row r="2" spans="1:36">
      <c r="B2" s="2" t="s">
        <v>2</v>
      </c>
      <c r="M2" s="2" t="s">
        <v>3</v>
      </c>
    </row>
    <row r="3" spans="1:36">
      <c r="X3" s="37" t="str">
        <f>B2</f>
        <v>Poule E-A</v>
      </c>
      <c r="Y3" s="36" t="s">
        <v>79</v>
      </c>
      <c r="Z3" s="36" t="s">
        <v>80</v>
      </c>
      <c r="AA3" s="36" t="s">
        <v>81</v>
      </c>
      <c r="AB3" s="36" t="s">
        <v>87</v>
      </c>
      <c r="AC3" s="36" t="s">
        <v>4</v>
      </c>
      <c r="AD3" s="36" t="s">
        <v>82</v>
      </c>
      <c r="AE3" s="36" t="s">
        <v>83</v>
      </c>
      <c r="AF3" s="36" t="s">
        <v>84</v>
      </c>
      <c r="AG3" s="36" t="s">
        <v>85</v>
      </c>
      <c r="AH3" s="36" t="s">
        <v>86</v>
      </c>
      <c r="AI3" s="36" t="s">
        <v>5</v>
      </c>
      <c r="AJ3" s="36" t="s">
        <v>127</v>
      </c>
    </row>
    <row r="4" spans="1:36">
      <c r="A4" s="1">
        <v>1</v>
      </c>
      <c r="B4" s="41" t="s">
        <v>158</v>
      </c>
      <c r="C4" s="5" t="str">
        <f>VLOOKUP(B4,'Teams + teamnaam'!$AA$2:$AD$53,3,FALSE)</f>
        <v>VEV'67</v>
      </c>
      <c r="M4" s="42" t="s">
        <v>52</v>
      </c>
      <c r="X4" s="27" t="str">
        <f>B4</f>
        <v>Manchester City</v>
      </c>
      <c r="Y4" s="6" t="str">
        <f>J12</f>
        <v/>
      </c>
      <c r="Z4" s="6" t="str">
        <f>K14</f>
        <v/>
      </c>
      <c r="AA4" s="6" t="str">
        <f>J17</f>
        <v/>
      </c>
      <c r="AB4" s="6" t="str">
        <f>K19</f>
        <v/>
      </c>
      <c r="AC4" s="28">
        <f>SUM(Y4:AB4)</f>
        <v>0</v>
      </c>
      <c r="AD4" s="6">
        <f>SUMIF(C12:C21,X4,F12:F21)+SUMIF(E12:E21,X4,H12:H21)</f>
        <v>0</v>
      </c>
      <c r="AE4" s="6">
        <f>SUMIF(C12:C21,X4,H12:H21)+SUMIF(E12:E21,X4,F12:F21)</f>
        <v>0</v>
      </c>
      <c r="AF4" s="6">
        <f>SUMPRODUCT((C12:C21=X4)*(J12:J21=3))+SUMPRODUCT((E12:E21=X4)*(K12:K21=3))</f>
        <v>0</v>
      </c>
      <c r="AG4" s="6">
        <f>SUMPRODUCT((C12:C21=X4)*(J12:J21=1))+SUMPRODUCT((E12:E21=X4)*(K12:K21=1))</f>
        <v>0</v>
      </c>
      <c r="AH4" s="6">
        <f>SUMPRODUCT((C12:C21=X4)*(J12:J21=0))+SUMPRODUCT((E12:E21=X4)*(K12:K21=0))</f>
        <v>0</v>
      </c>
      <c r="AI4" s="29">
        <f>RANK(AC4,AC4:AC8,0)</f>
        <v>1</v>
      </c>
      <c r="AJ4" s="6">
        <f>AD4-AE4</f>
        <v>0</v>
      </c>
    </row>
    <row r="5" spans="1:36">
      <c r="A5" s="1">
        <v>2</v>
      </c>
      <c r="B5" s="41" t="s">
        <v>101</v>
      </c>
      <c r="C5" s="5" t="str">
        <f>VLOOKUP(B5,'Teams + teamnaam'!$AA$2:$AD$53,3,FALSE)</f>
        <v>VEV'67</v>
      </c>
      <c r="M5" s="42" t="s">
        <v>53</v>
      </c>
      <c r="X5" s="27" t="str">
        <f t="shared" ref="X5:X8" si="0">B5</f>
        <v>Liverpool</v>
      </c>
      <c r="Y5" s="6" t="str">
        <f>J13</f>
        <v/>
      </c>
      <c r="Z5" s="6" t="str">
        <f>K15</f>
        <v/>
      </c>
      <c r="AA5" s="6" t="str">
        <f>K17</f>
        <v/>
      </c>
      <c r="AB5" s="6" t="str">
        <f>J20</f>
        <v/>
      </c>
      <c r="AC5" s="28">
        <f t="shared" ref="AC5:AC8" si="1">SUM(Y5:AB5)</f>
        <v>0</v>
      </c>
      <c r="AD5" s="6">
        <f>SUMIF(C12:C21,X5,F12:F21)+SUMIF(E12:E21,X5,H12:H21)</f>
        <v>0</v>
      </c>
      <c r="AE5" s="6">
        <f>SUMIF(C12:C21,X5,H12:H21)+SUMIF(E12:E21,X5,F12:F21)</f>
        <v>0</v>
      </c>
      <c r="AF5" s="6">
        <f>SUMPRODUCT((C12:C21=X5)*(J12:J21=3))+SUMPRODUCT((E12:E21=X5)*(K12:K21=3))</f>
        <v>0</v>
      </c>
      <c r="AG5" s="6">
        <f>SUMPRODUCT((C12:C21=X5)*(J12:J21=1))+SUMPRODUCT((E12:E21=X5)*(K12:K21=1))</f>
        <v>0</v>
      </c>
      <c r="AH5" s="6">
        <f>SUMPRODUCT((C12:C21=X5)*(J12:J21=0))+SUMPRODUCT((E12:E21=X5)*(K12:K21=0))</f>
        <v>0</v>
      </c>
      <c r="AI5" s="29">
        <f>RANK(AC5,AC4:AC8,0)</f>
        <v>1</v>
      </c>
      <c r="AJ5" s="6">
        <f t="shared" ref="AJ5:AJ8" si="2">AD5-AE5</f>
        <v>0</v>
      </c>
    </row>
    <row r="6" spans="1:36">
      <c r="A6" s="1">
        <v>3</v>
      </c>
      <c r="B6" s="41" t="s">
        <v>99</v>
      </c>
      <c r="C6" s="5" t="str">
        <f>VLOOKUP(B6,'Teams + teamnaam'!$AA$2:$AD$53,3,FALSE)</f>
        <v>SV Marum</v>
      </c>
      <c r="M6" s="42" t="s">
        <v>54</v>
      </c>
      <c r="X6" s="27" t="str">
        <f t="shared" si="0"/>
        <v>Real Madrid</v>
      </c>
      <c r="Y6" s="6" t="str">
        <f>J14</f>
        <v/>
      </c>
      <c r="Z6" s="6" t="str">
        <f>J16</f>
        <v/>
      </c>
      <c r="AA6" s="6" t="str">
        <f>K18</f>
        <v/>
      </c>
      <c r="AB6" s="6" t="str">
        <f>K20</f>
        <v/>
      </c>
      <c r="AC6" s="28">
        <f t="shared" si="1"/>
        <v>0</v>
      </c>
      <c r="AD6" s="6">
        <f>SUMIF(C12:C21,X6,F12:F21)+SUMIF(E12:E21,X6,H12:H21)</f>
        <v>0</v>
      </c>
      <c r="AE6" s="6">
        <f>SUMIF(C12:C21,X6,H12:H21)+SUMIF(E12:E21,X6,F12:F21)</f>
        <v>0</v>
      </c>
      <c r="AF6" s="6">
        <f>SUMPRODUCT((C12:C21=X6)*(J12:J21=3))+SUMPRODUCT((E12:E21=X6)*(K12:K21=3))</f>
        <v>0</v>
      </c>
      <c r="AG6" s="6">
        <f>SUMPRODUCT((C12:C21=X6)*(J12:J21=1))+SUMPRODUCT((E12:E21=X6)*(K12:K21=1))</f>
        <v>0</v>
      </c>
      <c r="AH6" s="6">
        <f>SUMPRODUCT((C12:C21=X6)*(J12:J21=0))+SUMPRODUCT((E12:E21=X6)*(K12:K21=0))</f>
        <v>0</v>
      </c>
      <c r="AI6" s="29">
        <f>RANK(AC6,AC4:AC8,0)</f>
        <v>1</v>
      </c>
      <c r="AJ6" s="6">
        <f t="shared" si="2"/>
        <v>0</v>
      </c>
    </row>
    <row r="7" spans="1:36">
      <c r="A7" s="1">
        <v>4</v>
      </c>
      <c r="B7" s="41" t="s">
        <v>147</v>
      </c>
      <c r="C7" s="5" t="str">
        <f>VLOOKUP(B7,'Teams + teamnaam'!$AA$2:$AD$53,3,FALSE)</f>
        <v>Grootegast</v>
      </c>
      <c r="M7" s="42" t="s">
        <v>57</v>
      </c>
      <c r="X7" s="27" t="str">
        <f t="shared" si="0"/>
        <v>Hoffenheim</v>
      </c>
      <c r="Y7" s="6" t="str">
        <f>K13</f>
        <v/>
      </c>
      <c r="Z7" s="6" t="str">
        <f>K16</f>
        <v/>
      </c>
      <c r="AA7" s="6" t="str">
        <f>J19</f>
        <v/>
      </c>
      <c r="AB7" s="6" t="str">
        <f>J21</f>
        <v/>
      </c>
      <c r="AC7" s="28">
        <f t="shared" si="1"/>
        <v>0</v>
      </c>
      <c r="AD7" s="6">
        <f>SUMIF(C12:C21,X7,F12:F21)+SUMIF(E12:E21,X7,H12:H21)</f>
        <v>0</v>
      </c>
      <c r="AE7" s="6">
        <f>SUMIF(C12:C21,X7,H12:H21)+SUMIF(E12:E21,X7,F12:F21)</f>
        <v>0</v>
      </c>
      <c r="AF7" s="6">
        <f>SUMPRODUCT((C12:C21=X7)*(J12:J21=3))+SUMPRODUCT((E12:E21=X7)*(K12:K21=3))</f>
        <v>0</v>
      </c>
      <c r="AG7" s="6">
        <f>SUMPRODUCT((C12:C21=X7)*(J12:J21=1))+SUMPRODUCT((E12:E21=X7)*(K12:K21=1))</f>
        <v>0</v>
      </c>
      <c r="AH7" s="6">
        <f>SUMPRODUCT((C12:C21=X7)*(J12:J21=0))+SUMPRODUCT((E12:E21=X7)*(K12:K21=0))</f>
        <v>0</v>
      </c>
      <c r="AI7" s="29">
        <f>RANK(AC7,AC4:AC8,0)</f>
        <v>1</v>
      </c>
      <c r="AJ7" s="6">
        <f t="shared" si="2"/>
        <v>0</v>
      </c>
    </row>
    <row r="8" spans="1:36">
      <c r="A8" s="1">
        <v>5</v>
      </c>
      <c r="B8" s="41" t="s">
        <v>598</v>
      </c>
      <c r="C8" s="5" t="str">
        <f>VLOOKUP(B8,'Teams + teamnaam'!$AA$2:$AD$53,3,FALSE)</f>
        <v>VV Opende</v>
      </c>
      <c r="M8" s="42" t="s">
        <v>55</v>
      </c>
      <c r="P8" s="1" t="s">
        <v>27</v>
      </c>
      <c r="X8" s="27" t="str">
        <f t="shared" si="0"/>
        <v>Juventus-Opende</v>
      </c>
      <c r="Y8" s="6" t="str">
        <f>K12</f>
        <v/>
      </c>
      <c r="Z8" s="6" t="str">
        <f>J15</f>
        <v/>
      </c>
      <c r="AA8" s="6" t="str">
        <f>J18</f>
        <v/>
      </c>
      <c r="AB8" s="6" t="str">
        <f>K21</f>
        <v/>
      </c>
      <c r="AC8" s="28">
        <f t="shared" si="1"/>
        <v>0</v>
      </c>
      <c r="AD8" s="6">
        <f>SUMIF(C12:C21,X8,F12:F21)+SUMIF(E12:E21,X8,H12:H21)</f>
        <v>0</v>
      </c>
      <c r="AE8" s="6">
        <f>SUMIF(C12:C21,X8,H12:H21)+SUMIF(E12:E21,X8,F12:F21)</f>
        <v>0</v>
      </c>
      <c r="AF8" s="6">
        <f>SUMPRODUCT((C12:C21=X8)*(J12:J21=3))+SUMPRODUCT((E12:E21=X8)*(K12:K21=3))</f>
        <v>0</v>
      </c>
      <c r="AG8" s="6">
        <f>SUMPRODUCT((C12:C21=X8)*(J12:J21=1))+SUMPRODUCT((E12:E21=X8)*(K12:K21=1))</f>
        <v>0</v>
      </c>
      <c r="AH8" s="6">
        <f>SUMPRODUCT((C12:C21=X8)*(J12:J21=0))+SUMPRODUCT((E12:E21=X8)*(K12:K21=0))</f>
        <v>0</v>
      </c>
      <c r="AI8" s="29">
        <f>RANK(AC8,AC4:AC8,0)</f>
        <v>1</v>
      </c>
      <c r="AJ8" s="6">
        <f t="shared" si="2"/>
        <v>0</v>
      </c>
    </row>
    <row r="9" spans="1:36">
      <c r="D9" s="3" t="s">
        <v>27</v>
      </c>
      <c r="X9" s="31"/>
      <c r="Y9" s="32"/>
      <c r="Z9" s="32"/>
      <c r="AA9" s="32"/>
      <c r="AB9" s="32"/>
      <c r="AC9" s="32"/>
      <c r="AD9" s="32"/>
      <c r="AE9" s="32"/>
      <c r="AF9" s="31"/>
      <c r="AG9" s="31"/>
      <c r="AH9" s="31"/>
    </row>
    <row r="10" spans="1:36">
      <c r="B10" s="2" t="s">
        <v>349</v>
      </c>
      <c r="M10" s="2" t="s">
        <v>380</v>
      </c>
      <c r="O10" s="48"/>
      <c r="P10" s="2"/>
      <c r="X10" s="31"/>
      <c r="Y10" s="32"/>
      <c r="Z10" s="32"/>
      <c r="AA10" s="32"/>
      <c r="AB10" s="32"/>
      <c r="AC10" s="32"/>
      <c r="AD10" s="32"/>
      <c r="AE10" s="32"/>
      <c r="AF10" s="31"/>
      <c r="AG10" s="31"/>
      <c r="AH10" s="31"/>
    </row>
    <row r="11" spans="1:36">
      <c r="B11" s="8"/>
      <c r="C11" s="8"/>
      <c r="D11" s="9"/>
      <c r="E11" s="8"/>
      <c r="F11" s="249" t="s">
        <v>5</v>
      </c>
      <c r="G11" s="171"/>
      <c r="H11" s="171"/>
      <c r="I11" s="8"/>
      <c r="J11" s="250" t="s">
        <v>4</v>
      </c>
      <c r="K11" s="249"/>
      <c r="L11" s="7"/>
      <c r="M11" s="8"/>
      <c r="N11" s="8"/>
      <c r="O11" s="9"/>
      <c r="P11" s="8"/>
      <c r="Q11" s="249" t="s">
        <v>5</v>
      </c>
      <c r="R11" s="171"/>
      <c r="S11" s="171"/>
      <c r="T11" s="8"/>
      <c r="U11" s="250" t="s">
        <v>4</v>
      </c>
      <c r="V11" s="249"/>
      <c r="X11" s="31"/>
      <c r="Y11" s="32"/>
      <c r="Z11" s="32"/>
      <c r="AA11" s="32"/>
      <c r="AB11" s="32"/>
      <c r="AC11" s="32"/>
      <c r="AD11" s="32"/>
      <c r="AE11" s="32"/>
      <c r="AF11" s="31"/>
      <c r="AG11" s="33"/>
      <c r="AH11" s="31"/>
    </row>
    <row r="12" spans="1:36">
      <c r="B12" s="10" t="s">
        <v>6</v>
      </c>
      <c r="C12" s="11" t="str">
        <f>B4</f>
        <v>Manchester City</v>
      </c>
      <c r="D12" s="12" t="s">
        <v>7</v>
      </c>
      <c r="E12" s="13" t="str">
        <f>B8</f>
        <v>Juventus-Opende</v>
      </c>
      <c r="F12" s="14"/>
      <c r="G12" s="12" t="s">
        <v>7</v>
      </c>
      <c r="H12" s="14"/>
      <c r="I12" s="12"/>
      <c r="J12" s="6" t="str">
        <f>IF(F12="","",IF(F12&gt;H12,3,IF(F12=H12,1,0)))</f>
        <v/>
      </c>
      <c r="K12" s="6" t="str">
        <f>IF(H12="","",IF(H12&gt;F12,3,IF(H12=F12,1,0)))</f>
        <v/>
      </c>
      <c r="M12" s="10" t="s">
        <v>25</v>
      </c>
      <c r="N12" s="11" t="str">
        <f>M4</f>
        <v>Nr: 1 Poule E-A</v>
      </c>
      <c r="O12" s="12" t="s">
        <v>7</v>
      </c>
      <c r="P12" s="13" t="str">
        <f>M8</f>
        <v>Nr: 1 Poule E-B</v>
      </c>
      <c r="Q12" s="14"/>
      <c r="R12" s="12" t="s">
        <v>7</v>
      </c>
      <c r="S12" s="14"/>
      <c r="T12" s="12"/>
      <c r="U12" s="6" t="str">
        <f>IF(Q12="","",IF(Q12&gt;S12,3,IF(Q12=S12,1,0)))</f>
        <v/>
      </c>
      <c r="V12" s="6" t="str">
        <f>IF(S12="","",IF(S12&gt;Q12,3,IF(S12=Q12,1,0)))</f>
        <v/>
      </c>
      <c r="X12" s="31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6">
      <c r="B13" s="16" t="s">
        <v>9</v>
      </c>
      <c r="C13" s="11" t="str">
        <f>B5</f>
        <v>Liverpool</v>
      </c>
      <c r="D13" s="12" t="s">
        <v>7</v>
      </c>
      <c r="E13" s="13" t="str">
        <f>B7</f>
        <v>Hoffenheim</v>
      </c>
      <c r="F13" s="14"/>
      <c r="G13" s="12" t="s">
        <v>7</v>
      </c>
      <c r="H13" s="14"/>
      <c r="I13" s="12"/>
      <c r="J13" s="6" t="str">
        <f t="shared" ref="J13:J21" si="3">IF(F13="","",IF(F13&gt;H13,3,IF(F13=H13,1,0)))</f>
        <v/>
      </c>
      <c r="K13" s="6" t="str">
        <f t="shared" ref="K13:K21" si="4">IF(H13="","",IF(H13&gt;F13,3,IF(H13=F13,1,0)))</f>
        <v/>
      </c>
      <c r="M13" s="16" t="s">
        <v>26</v>
      </c>
      <c r="N13" s="11" t="str">
        <f>M5</f>
        <v>Nr: 2 Poule E-A</v>
      </c>
      <c r="O13" s="12" t="s">
        <v>7</v>
      </c>
      <c r="P13" s="13" t="str">
        <f>M7</f>
        <v>Nr: 4 Poule E-A</v>
      </c>
      <c r="Q13" s="14"/>
      <c r="R13" s="12" t="s">
        <v>7</v>
      </c>
      <c r="S13" s="14"/>
      <c r="T13" s="12"/>
      <c r="U13" s="6" t="str">
        <f t="shared" ref="U13:U17" si="5">IF(Q13="","",IF(Q13&gt;S13,3,IF(Q13=S13,1,0)))</f>
        <v/>
      </c>
      <c r="V13" s="6" t="str">
        <f t="shared" ref="V13:V17" si="6">IF(S13="","",IF(S13&gt;Q13,3,IF(S13=Q13,1,0)))</f>
        <v/>
      </c>
      <c r="X13" s="37" t="str">
        <f>M2</f>
        <v>Poule E-AA</v>
      </c>
      <c r="Y13" s="36" t="s">
        <v>79</v>
      </c>
      <c r="Z13" s="36" t="s">
        <v>80</v>
      </c>
      <c r="AA13" s="36" t="s">
        <v>81</v>
      </c>
      <c r="AB13" s="36" t="s">
        <v>87</v>
      </c>
      <c r="AC13" s="36" t="s">
        <v>4</v>
      </c>
      <c r="AD13" s="36" t="s">
        <v>82</v>
      </c>
      <c r="AE13" s="36" t="s">
        <v>83</v>
      </c>
      <c r="AF13" s="36" t="s">
        <v>84</v>
      </c>
      <c r="AG13" s="36" t="s">
        <v>85</v>
      </c>
      <c r="AH13" s="36" t="s">
        <v>86</v>
      </c>
      <c r="AI13" s="36" t="s">
        <v>5</v>
      </c>
      <c r="AJ13" s="36" t="s">
        <v>127</v>
      </c>
    </row>
    <row r="14" spans="1:36">
      <c r="B14" s="16" t="s">
        <v>11</v>
      </c>
      <c r="C14" s="11" t="str">
        <f>B6</f>
        <v>Real Madrid</v>
      </c>
      <c r="D14" s="12" t="s">
        <v>7</v>
      </c>
      <c r="E14" s="13" t="str">
        <f>B4</f>
        <v>Manchester City</v>
      </c>
      <c r="F14" s="14"/>
      <c r="G14" s="17" t="s">
        <v>7</v>
      </c>
      <c r="H14" s="14"/>
      <c r="I14" s="12"/>
      <c r="J14" s="6" t="str">
        <f t="shared" si="3"/>
        <v/>
      </c>
      <c r="K14" s="6" t="str">
        <f t="shared" si="4"/>
        <v/>
      </c>
      <c r="M14" s="16" t="s">
        <v>30</v>
      </c>
      <c r="N14" s="11" t="str">
        <f>M6</f>
        <v>Nr: 3 Poule E-A</v>
      </c>
      <c r="O14" s="12" t="s">
        <v>7</v>
      </c>
      <c r="P14" s="13" t="str">
        <f>M4</f>
        <v>Nr: 1 Poule E-A</v>
      </c>
      <c r="Q14" s="14"/>
      <c r="R14" s="17" t="s">
        <v>7</v>
      </c>
      <c r="S14" s="14"/>
      <c r="T14" s="12"/>
      <c r="U14" s="6" t="str">
        <f t="shared" si="5"/>
        <v/>
      </c>
      <c r="V14" s="6" t="str">
        <f t="shared" si="6"/>
        <v/>
      </c>
      <c r="X14" s="27" t="str">
        <f>M4</f>
        <v>Nr: 1 Poule E-A</v>
      </c>
      <c r="Y14" s="6" t="str">
        <f>U12</f>
        <v/>
      </c>
      <c r="Z14" s="6" t="str">
        <f>V14</f>
        <v/>
      </c>
      <c r="AA14" s="6" t="str">
        <f>U17</f>
        <v/>
      </c>
      <c r="AB14" s="6" t="str">
        <f>V19</f>
        <v/>
      </c>
      <c r="AC14" s="28">
        <f>SUM(Y14:AB14)</f>
        <v>0</v>
      </c>
      <c r="AD14" s="6">
        <f>SUMIF(N12:N21,X14,Q12:Q21)+SUMIF(P12:P21,X14,S12:S21)</f>
        <v>0</v>
      </c>
      <c r="AE14" s="6">
        <f>SUMIF(N12:N21,X14,S12:S21)+SUMIF(P12:P21,X14,Q12:Q21)</f>
        <v>0</v>
      </c>
      <c r="AF14" s="6">
        <f>SUMPRODUCT((N12:N21=X14)*(U12:U21=3))+SUMPRODUCT((P12:P21=X14)*(V12:V21=3))</f>
        <v>0</v>
      </c>
      <c r="AG14" s="6">
        <f>SUMPRODUCT((N12:N21=X14)*(U12:U21=1))+SUMPRODUCT((P12:P21=X14)*(V12:V21=1))</f>
        <v>0</v>
      </c>
      <c r="AH14" s="6">
        <f>SUMPRODUCT((N12:N21=X14)*(U12:U21=0))+SUMPRODUCT((P12:P21=X14)*(V12:V21=0))</f>
        <v>0</v>
      </c>
      <c r="AI14" s="29">
        <f>RANK(AC14,AC14:AC18,0)</f>
        <v>1</v>
      </c>
      <c r="AJ14" s="6">
        <f>AD14-AE14</f>
        <v>0</v>
      </c>
    </row>
    <row r="15" spans="1:36">
      <c r="B15" s="16" t="s">
        <v>13</v>
      </c>
      <c r="C15" s="11" t="str">
        <f>B8</f>
        <v>Juventus-Opende</v>
      </c>
      <c r="D15" s="12" t="s">
        <v>7</v>
      </c>
      <c r="E15" s="13" t="str">
        <f>B5</f>
        <v>Liverpool</v>
      </c>
      <c r="F15" s="14"/>
      <c r="G15" s="12" t="s">
        <v>7</v>
      </c>
      <c r="H15" s="14"/>
      <c r="I15" s="12"/>
      <c r="J15" s="6" t="str">
        <f t="shared" si="3"/>
        <v/>
      </c>
      <c r="K15" s="6" t="str">
        <f t="shared" si="4"/>
        <v/>
      </c>
      <c r="M15" s="16" t="s">
        <v>32</v>
      </c>
      <c r="N15" s="11" t="str">
        <f>M8</f>
        <v>Nr: 1 Poule E-B</v>
      </c>
      <c r="O15" s="12" t="s">
        <v>7</v>
      </c>
      <c r="P15" s="13" t="str">
        <f>M5</f>
        <v>Nr: 2 Poule E-A</v>
      </c>
      <c r="Q15" s="14"/>
      <c r="R15" s="12" t="s">
        <v>7</v>
      </c>
      <c r="S15" s="14"/>
      <c r="T15" s="12"/>
      <c r="U15" s="6" t="str">
        <f t="shared" si="5"/>
        <v/>
      </c>
      <c r="V15" s="6" t="str">
        <f t="shared" si="6"/>
        <v/>
      </c>
      <c r="X15" s="27" t="str">
        <f t="shared" ref="X15:X18" si="7">M5</f>
        <v>Nr: 2 Poule E-A</v>
      </c>
      <c r="Y15" s="6" t="str">
        <f>U13</f>
        <v/>
      </c>
      <c r="Z15" s="6" t="str">
        <f>V15</f>
        <v/>
      </c>
      <c r="AA15" s="6" t="str">
        <f>V17</f>
        <v/>
      </c>
      <c r="AB15" s="6" t="str">
        <f>U20</f>
        <v/>
      </c>
      <c r="AC15" s="28">
        <f t="shared" ref="AC15:AC18" si="8">SUM(Y15:AB15)</f>
        <v>0</v>
      </c>
      <c r="AD15" s="6">
        <f>SUMIF(N12:N21,X15,Q12:Q21)+SUMIF(P12:P21,X15,S12:S21)</f>
        <v>0</v>
      </c>
      <c r="AE15" s="6">
        <f>SUMIF(N12:N21,X15,S12:S21)+SUMIF(P12:P21,X15,Q12:Q21)</f>
        <v>0</v>
      </c>
      <c r="AF15" s="6">
        <f>SUMPRODUCT((N12:N21=X15)*(U12:U21=3))+SUMPRODUCT((P12:P21=X15)*(V12:V21=3))</f>
        <v>0</v>
      </c>
      <c r="AG15" s="6">
        <f>SUMPRODUCT((N12:N21=X15)*(U12:U21=1))+SUMPRODUCT((P12:P21=X15)*(V12:V21=1))</f>
        <v>0</v>
      </c>
      <c r="AH15" s="6">
        <f>SUMPRODUCT((N12:N21=X15)*(U12:U21=0))+SUMPRODUCT((P12:P21=X15)*(V12:V21=0))</f>
        <v>0</v>
      </c>
      <c r="AI15" s="29">
        <f>RANK(AC15,AC14:AC18,0)</f>
        <v>1</v>
      </c>
      <c r="AJ15" s="6">
        <f t="shared" ref="AJ15:AJ18" si="9">AD15-AE15</f>
        <v>0</v>
      </c>
    </row>
    <row r="16" spans="1:36">
      <c r="B16" s="10" t="s">
        <v>15</v>
      </c>
      <c r="C16" s="11" t="str">
        <f>B6</f>
        <v>Real Madrid</v>
      </c>
      <c r="D16" s="12" t="s">
        <v>7</v>
      </c>
      <c r="E16" s="13" t="str">
        <f>B7</f>
        <v>Hoffenheim</v>
      </c>
      <c r="F16" s="14"/>
      <c r="G16" s="12" t="s">
        <v>7</v>
      </c>
      <c r="H16" s="14"/>
      <c r="I16" s="12"/>
      <c r="J16" s="6" t="str">
        <f t="shared" si="3"/>
        <v/>
      </c>
      <c r="K16" s="6" t="str">
        <f t="shared" si="4"/>
        <v/>
      </c>
      <c r="M16" s="10" t="s">
        <v>34</v>
      </c>
      <c r="N16" s="11" t="str">
        <f>M6</f>
        <v>Nr: 3 Poule E-A</v>
      </c>
      <c r="O16" s="12" t="s">
        <v>7</v>
      </c>
      <c r="P16" s="13" t="str">
        <f>M7</f>
        <v>Nr: 4 Poule E-A</v>
      </c>
      <c r="Q16" s="14"/>
      <c r="R16" s="12" t="s">
        <v>7</v>
      </c>
      <c r="S16" s="14"/>
      <c r="T16" s="12"/>
      <c r="U16" s="6" t="str">
        <f t="shared" si="5"/>
        <v/>
      </c>
      <c r="V16" s="6" t="str">
        <f t="shared" si="6"/>
        <v/>
      </c>
      <c r="X16" s="27" t="str">
        <f t="shared" si="7"/>
        <v>Nr: 3 Poule E-A</v>
      </c>
      <c r="Y16" s="6" t="str">
        <f>U14</f>
        <v/>
      </c>
      <c r="Z16" s="6" t="str">
        <f>U16</f>
        <v/>
      </c>
      <c r="AA16" s="6" t="str">
        <f>V18</f>
        <v/>
      </c>
      <c r="AB16" s="6" t="str">
        <f>V20</f>
        <v/>
      </c>
      <c r="AC16" s="28">
        <f t="shared" si="8"/>
        <v>0</v>
      </c>
      <c r="AD16" s="6">
        <f>SUMIF(N12:N21,X16,Q12:Q21)+SUMIF(P12:P21,X16,S12:S21)</f>
        <v>0</v>
      </c>
      <c r="AE16" s="6">
        <f>SUMIF(N12:N21,X16,S12:S21)+SUMIF(P12:P21,X16,Q12:Q21)</f>
        <v>0</v>
      </c>
      <c r="AF16" s="6">
        <f>SUMPRODUCT((N12:N21=X16)*(U12:U21=3))+SUMPRODUCT((P12:P21=X16)*(V12:V21=3))</f>
        <v>0</v>
      </c>
      <c r="AG16" s="6">
        <f>SUMPRODUCT((N12:N21=X16)*(U12:U21=1))+SUMPRODUCT((P12:P21=X16)*(V12:V21=1))</f>
        <v>0</v>
      </c>
      <c r="AH16" s="6">
        <f>SUMPRODUCT((N12:N21=X16)*(U12:U21=0))+SUMPRODUCT((P12:P21=X16)*(V12:V21=0))</f>
        <v>0</v>
      </c>
      <c r="AI16" s="29">
        <f>RANK(AC16,AC14:AC18,0)</f>
        <v>1</v>
      </c>
      <c r="AJ16" s="6">
        <f t="shared" si="9"/>
        <v>0</v>
      </c>
    </row>
    <row r="17" spans="1:36">
      <c r="B17" s="16" t="s">
        <v>17</v>
      </c>
      <c r="C17" s="11" t="str">
        <f>B4</f>
        <v>Manchester City</v>
      </c>
      <c r="D17" s="12" t="s">
        <v>7</v>
      </c>
      <c r="E17" s="13" t="str">
        <f>B5</f>
        <v>Liverpool</v>
      </c>
      <c r="F17" s="14"/>
      <c r="G17" s="12" t="s">
        <v>7</v>
      </c>
      <c r="H17" s="14"/>
      <c r="I17" s="12"/>
      <c r="J17" s="6" t="str">
        <f t="shared" si="3"/>
        <v/>
      </c>
      <c r="K17" s="6" t="str">
        <f t="shared" si="4"/>
        <v/>
      </c>
      <c r="M17" s="16" t="s">
        <v>8</v>
      </c>
      <c r="N17" s="11" t="str">
        <f>M4</f>
        <v>Nr: 1 Poule E-A</v>
      </c>
      <c r="O17" s="12" t="s">
        <v>7</v>
      </c>
      <c r="P17" s="13" t="str">
        <f>M5</f>
        <v>Nr: 2 Poule E-A</v>
      </c>
      <c r="Q17" s="14"/>
      <c r="R17" s="12" t="s">
        <v>7</v>
      </c>
      <c r="S17" s="14"/>
      <c r="T17" s="12"/>
      <c r="U17" s="6" t="str">
        <f t="shared" si="5"/>
        <v/>
      </c>
      <c r="V17" s="6" t="str">
        <f t="shared" si="6"/>
        <v/>
      </c>
      <c r="X17" s="27" t="str">
        <f t="shared" si="7"/>
        <v>Nr: 4 Poule E-A</v>
      </c>
      <c r="Y17" s="6" t="str">
        <f>V13</f>
        <v/>
      </c>
      <c r="Z17" s="6" t="str">
        <f>V16</f>
        <v/>
      </c>
      <c r="AA17" s="6" t="str">
        <f>U19</f>
        <v/>
      </c>
      <c r="AB17" s="6" t="str">
        <f>U21</f>
        <v/>
      </c>
      <c r="AC17" s="28">
        <f t="shared" si="8"/>
        <v>0</v>
      </c>
      <c r="AD17" s="6">
        <f>SUMIF(N12:N21,X17,Q12:Q21)+SUMIF(P12:P21,X17,S12:S21)</f>
        <v>0</v>
      </c>
      <c r="AE17" s="6">
        <f>SUMIF(N12:N21,X17,S12:S21)+SUMIF(P12:P21,X17,Q12:Q21)</f>
        <v>0</v>
      </c>
      <c r="AF17" s="6">
        <f>SUMPRODUCT((N12:N21=X17)*(U12:U21=3))+SUMPRODUCT((P12:P21=X17)*(V12:V21=3))</f>
        <v>0</v>
      </c>
      <c r="AG17" s="6">
        <f>SUMPRODUCT((N12:N21=X17)*(U12:U21=1))+SUMPRODUCT((P12:P21=X17)*(V12:V21=1))</f>
        <v>0</v>
      </c>
      <c r="AH17" s="6">
        <f>SUMPRODUCT((N12:N21=X17)*(U12:U21=0))+SUMPRODUCT((P12:P21=X17)*(V12:V21=0))</f>
        <v>0</v>
      </c>
      <c r="AI17" s="29">
        <f>RANK(AC17,AC14:AC18,0)</f>
        <v>1</v>
      </c>
      <c r="AJ17" s="6">
        <f t="shared" si="9"/>
        <v>0</v>
      </c>
    </row>
    <row r="18" spans="1:36">
      <c r="B18" s="16" t="s">
        <v>21</v>
      </c>
      <c r="C18" s="11" t="str">
        <f>B8</f>
        <v>Juventus-Opende</v>
      </c>
      <c r="D18" s="12" t="s">
        <v>7</v>
      </c>
      <c r="E18" s="13" t="str">
        <f>B6</f>
        <v>Real Madrid</v>
      </c>
      <c r="F18" s="14"/>
      <c r="G18" s="12" t="s">
        <v>7</v>
      </c>
      <c r="H18" s="14"/>
      <c r="I18" s="12"/>
      <c r="J18" s="6" t="str">
        <f t="shared" si="3"/>
        <v/>
      </c>
      <c r="K18" s="6" t="str">
        <f t="shared" si="4"/>
        <v/>
      </c>
      <c r="M18" s="16" t="s">
        <v>10</v>
      </c>
      <c r="N18" s="11" t="str">
        <f>M8</f>
        <v>Nr: 1 Poule E-B</v>
      </c>
      <c r="O18" s="12" t="s">
        <v>7</v>
      </c>
      <c r="P18" s="13" t="str">
        <f>M6</f>
        <v>Nr: 3 Poule E-A</v>
      </c>
      <c r="Q18" s="14"/>
      <c r="R18" s="12" t="s">
        <v>7</v>
      </c>
      <c r="S18" s="14"/>
      <c r="T18" s="12"/>
      <c r="U18" s="6" t="str">
        <f>IF(Q18="","",IF(Q18&gt;S18,3,IF(Q18=S18,1,0)))</f>
        <v/>
      </c>
      <c r="V18" s="6" t="str">
        <f>IF(S18="","",IF(S18&gt;Q18,3,IF(S18=Q18,1,0)))</f>
        <v/>
      </c>
      <c r="X18" s="27" t="str">
        <f t="shared" si="7"/>
        <v>Nr: 1 Poule E-B</v>
      </c>
      <c r="Y18" s="6" t="str">
        <f>V12</f>
        <v/>
      </c>
      <c r="Z18" s="6" t="str">
        <f>U15</f>
        <v/>
      </c>
      <c r="AA18" s="6" t="str">
        <f>U18</f>
        <v/>
      </c>
      <c r="AB18" s="6" t="str">
        <f>V21</f>
        <v/>
      </c>
      <c r="AC18" s="28">
        <f t="shared" si="8"/>
        <v>0</v>
      </c>
      <c r="AD18" s="6">
        <f>SUMIF(N12:N21,X18,Q12:Q21)+SUMIF(P12:P21,X18,S12:S21)</f>
        <v>0</v>
      </c>
      <c r="AE18" s="6">
        <f>SUMIF(N12:N21,X18,S12:S21)+SUMIF(P12:P21,X18,Q12:Q21)</f>
        <v>0</v>
      </c>
      <c r="AF18" s="6">
        <f>SUMPRODUCT((N12:N21=X18)*(U12:U21=3))+SUMPRODUCT((P12:P21=X18)*(V12:V21=3))</f>
        <v>0</v>
      </c>
      <c r="AG18" s="6">
        <f>SUMPRODUCT((N12:N21=X18)*(U12:U21=1))+SUMPRODUCT((P12:P21=X18)*(V12:V21=1))</f>
        <v>0</v>
      </c>
      <c r="AH18" s="6">
        <f>SUMPRODUCT((N12:N21=X18)*(U12:U21=0))+SUMPRODUCT((P12:P21=X18)*(V12:V21=0))</f>
        <v>0</v>
      </c>
      <c r="AI18" s="29">
        <f>RANK(AC18,AC14:AC18,0)</f>
        <v>1</v>
      </c>
      <c r="AJ18" s="6">
        <f t="shared" si="9"/>
        <v>0</v>
      </c>
    </row>
    <row r="19" spans="1:36">
      <c r="B19" s="16" t="s">
        <v>22</v>
      </c>
      <c r="C19" s="11" t="str">
        <f>B7</f>
        <v>Hoffenheim</v>
      </c>
      <c r="D19" s="12" t="s">
        <v>7</v>
      </c>
      <c r="E19" s="13" t="str">
        <f>B4</f>
        <v>Manchester City</v>
      </c>
      <c r="F19" s="14"/>
      <c r="G19" s="12" t="s">
        <v>7</v>
      </c>
      <c r="H19" s="14"/>
      <c r="I19" s="12"/>
      <c r="J19" s="6" t="str">
        <f t="shared" si="3"/>
        <v/>
      </c>
      <c r="K19" s="6" t="str">
        <f t="shared" si="4"/>
        <v/>
      </c>
      <c r="M19" s="16" t="s">
        <v>12</v>
      </c>
      <c r="N19" s="11" t="str">
        <f>M7</f>
        <v>Nr: 4 Poule E-A</v>
      </c>
      <c r="O19" s="12" t="s">
        <v>7</v>
      </c>
      <c r="P19" s="13" t="str">
        <f>M4</f>
        <v>Nr: 1 Poule E-A</v>
      </c>
      <c r="Q19" s="14"/>
      <c r="R19" s="12" t="s">
        <v>7</v>
      </c>
      <c r="S19" s="14"/>
      <c r="T19" s="12"/>
      <c r="U19" s="6" t="str">
        <f t="shared" ref="U19:U21" si="10">IF(Q19="","",IF(Q19&gt;S19,3,IF(Q19=S19,1,0)))</f>
        <v/>
      </c>
      <c r="V19" s="6" t="str">
        <f t="shared" ref="V19:V21" si="11">IF(S19="","",IF(S19&gt;Q19,3,IF(S19=Q19,1,0)))</f>
        <v/>
      </c>
    </row>
    <row r="20" spans="1:36">
      <c r="B20" s="16" t="s">
        <v>23</v>
      </c>
      <c r="C20" s="11" t="str">
        <f>B5</f>
        <v>Liverpool</v>
      </c>
      <c r="D20" s="12" t="s">
        <v>7</v>
      </c>
      <c r="E20" s="13" t="str">
        <f>B6</f>
        <v>Real Madrid</v>
      </c>
      <c r="F20" s="14"/>
      <c r="G20" s="12" t="s">
        <v>7</v>
      </c>
      <c r="H20" s="14"/>
      <c r="I20" s="12"/>
      <c r="J20" s="6" t="str">
        <f t="shared" si="3"/>
        <v/>
      </c>
      <c r="K20" s="6" t="str">
        <f t="shared" si="4"/>
        <v/>
      </c>
      <c r="M20" s="16" t="s">
        <v>14</v>
      </c>
      <c r="N20" s="11" t="str">
        <f>M5</f>
        <v>Nr: 2 Poule E-A</v>
      </c>
      <c r="O20" s="12" t="s">
        <v>7</v>
      </c>
      <c r="P20" s="13" t="str">
        <f>M6</f>
        <v>Nr: 3 Poule E-A</v>
      </c>
      <c r="Q20" s="14"/>
      <c r="R20" s="12" t="s">
        <v>7</v>
      </c>
      <c r="S20" s="14"/>
      <c r="T20" s="12"/>
      <c r="U20" s="6" t="str">
        <f t="shared" si="10"/>
        <v/>
      </c>
      <c r="V20" s="6" t="str">
        <f t="shared" si="11"/>
        <v/>
      </c>
    </row>
    <row r="21" spans="1:36">
      <c r="B21" s="16" t="s">
        <v>24</v>
      </c>
      <c r="C21" s="11" t="str">
        <f>B7</f>
        <v>Hoffenheim</v>
      </c>
      <c r="D21" s="12" t="s">
        <v>7</v>
      </c>
      <c r="E21" s="13" t="str">
        <f>B8</f>
        <v>Juventus-Opende</v>
      </c>
      <c r="F21" s="14"/>
      <c r="G21" s="12" t="s">
        <v>7</v>
      </c>
      <c r="H21" s="14"/>
      <c r="I21" s="12"/>
      <c r="J21" s="6" t="str">
        <f t="shared" si="3"/>
        <v/>
      </c>
      <c r="K21" s="6" t="str">
        <f t="shared" si="4"/>
        <v/>
      </c>
      <c r="M21" s="16" t="s">
        <v>16</v>
      </c>
      <c r="N21" s="11" t="str">
        <f>M7</f>
        <v>Nr: 4 Poule E-A</v>
      </c>
      <c r="O21" s="12" t="s">
        <v>7</v>
      </c>
      <c r="P21" s="13" t="str">
        <f>M8</f>
        <v>Nr: 1 Poule E-B</v>
      </c>
      <c r="Q21" s="14"/>
      <c r="R21" s="12" t="s">
        <v>7</v>
      </c>
      <c r="S21" s="14"/>
      <c r="T21" s="12"/>
      <c r="U21" s="6" t="str">
        <f t="shared" si="10"/>
        <v/>
      </c>
      <c r="V21" s="6" t="str">
        <f t="shared" si="11"/>
        <v/>
      </c>
    </row>
    <row r="23" spans="1:36">
      <c r="E23" s="1" t="s">
        <v>27</v>
      </c>
    </row>
    <row r="24" spans="1:36">
      <c r="B24" s="2" t="s">
        <v>19</v>
      </c>
      <c r="M24" s="2" t="s">
        <v>20</v>
      </c>
    </row>
    <row r="25" spans="1:36">
      <c r="X25" s="37" t="str">
        <f>B24</f>
        <v>Poule E-B</v>
      </c>
      <c r="Y25" s="36" t="s">
        <v>79</v>
      </c>
      <c r="Z25" s="36" t="s">
        <v>80</v>
      </c>
      <c r="AA25" s="36" t="s">
        <v>81</v>
      </c>
      <c r="AB25" s="36" t="s">
        <v>87</v>
      </c>
      <c r="AC25" s="36" t="s">
        <v>4</v>
      </c>
      <c r="AD25" s="36" t="s">
        <v>82</v>
      </c>
      <c r="AE25" s="36" t="s">
        <v>83</v>
      </c>
      <c r="AF25" s="36" t="s">
        <v>84</v>
      </c>
      <c r="AG25" s="36" t="s">
        <v>85</v>
      </c>
      <c r="AH25" s="36" t="s">
        <v>86</v>
      </c>
      <c r="AI25" s="36" t="s">
        <v>5</v>
      </c>
      <c r="AJ25" s="36" t="s">
        <v>127</v>
      </c>
    </row>
    <row r="26" spans="1:36">
      <c r="A26" s="1">
        <v>1</v>
      </c>
      <c r="B26" s="41" t="s">
        <v>116</v>
      </c>
      <c r="C26" s="5" t="str">
        <f>VLOOKUP(B26,'Teams + teamnaam'!$AA$2:$AD$53,3,FALSE)</f>
        <v>VEV'67</v>
      </c>
      <c r="M26" s="42" t="s">
        <v>58</v>
      </c>
      <c r="N26" s="1" t="s">
        <v>27</v>
      </c>
      <c r="X26" s="27" t="str">
        <f>B26</f>
        <v>Arsenal</v>
      </c>
      <c r="Y26" s="6" t="str">
        <f>J34</f>
        <v/>
      </c>
      <c r="Z26" s="6" t="str">
        <f>K36</f>
        <v/>
      </c>
      <c r="AA26" s="6" t="str">
        <f>J39</f>
        <v/>
      </c>
      <c r="AB26" s="6" t="str">
        <f>K41</f>
        <v/>
      </c>
      <c r="AC26" s="28">
        <f>SUM(Y26:AB26)</f>
        <v>0</v>
      </c>
      <c r="AD26" s="6">
        <f>SUMIF(C34:C43,X26,F34:F43)+SUMIF(E34:E43,X26,H34:H43)</f>
        <v>0</v>
      </c>
      <c r="AE26" s="6">
        <f>SUMIF(C34:C43,X26,H34:H43)+SUMIF(E34:E43,X26,F34:F43)</f>
        <v>0</v>
      </c>
      <c r="AF26" s="6">
        <f>SUMPRODUCT((C34:C43=X26)*(J34:J43=3))+SUMPRODUCT((E34:E43=X26)*(K34:K43=3))</f>
        <v>0</v>
      </c>
      <c r="AG26" s="6">
        <f>SUMPRODUCT((C34:C43=X26)*(J34:J43=1))+SUMPRODUCT((E34:E43=X26)*(K34:K43=1))</f>
        <v>0</v>
      </c>
      <c r="AH26" s="6">
        <f>SUMPRODUCT((C34:C43=X26)*(J34:J43=0))+SUMPRODUCT((E34:E43=X26)*(K34:K43=0))</f>
        <v>0</v>
      </c>
      <c r="AI26" s="29">
        <f>RANK(AC26,AC26:AC30,0)</f>
        <v>1</v>
      </c>
      <c r="AJ26" s="6">
        <f>AD26-AE26</f>
        <v>0</v>
      </c>
    </row>
    <row r="27" spans="1:36">
      <c r="A27" s="1">
        <v>2</v>
      </c>
      <c r="B27" s="41" t="s">
        <v>105</v>
      </c>
      <c r="C27" s="5" t="str">
        <f>VLOOKUP(B27,'Teams + teamnaam'!$AA$2:$AD$53,3,FALSE)</f>
        <v>VEV'67</v>
      </c>
      <c r="D27" s="3" t="s">
        <v>27</v>
      </c>
      <c r="M27" s="42" t="s">
        <v>56</v>
      </c>
      <c r="X27" s="27" t="str">
        <f t="shared" ref="X27:X30" si="12">B27</f>
        <v>Chelsea</v>
      </c>
      <c r="Y27" s="6" t="str">
        <f>J35</f>
        <v/>
      </c>
      <c r="Z27" s="6" t="str">
        <f>K37</f>
        <v/>
      </c>
      <c r="AA27" s="6" t="str">
        <f>K39</f>
        <v/>
      </c>
      <c r="AB27" s="6" t="str">
        <f>J42</f>
        <v/>
      </c>
      <c r="AC27" s="28">
        <f t="shared" ref="AC27:AC30" si="13">SUM(Y27:AB27)</f>
        <v>0</v>
      </c>
      <c r="AD27" s="6">
        <f>SUMIF(C34:C43,X27,F34:F43)+SUMIF(E34:E43,X27,H34:H43)</f>
        <v>0</v>
      </c>
      <c r="AE27" s="6">
        <f>SUMIF(C34:C43,X27,H34:H43)+SUMIF(E34:E43,X27,F34:F43)</f>
        <v>0</v>
      </c>
      <c r="AF27" s="6">
        <f>SUMPRODUCT((C34:C43=X27)*(J34:J43=3))+SUMPRODUCT((E34:E43=X27)*(K34:K43=3))</f>
        <v>0</v>
      </c>
      <c r="AG27" s="6">
        <f>SUMPRODUCT((C34:C43=X27)*(J34:J43=1))+SUMPRODUCT((E34:E43=X27)*(K34:K43=1))</f>
        <v>0</v>
      </c>
      <c r="AH27" s="6">
        <f>SUMPRODUCT((C34:C43=X27)*(J34:J43=0))+SUMPRODUCT((E34:E43=X27)*(K34:K43=0))</f>
        <v>0</v>
      </c>
      <c r="AI27" s="29">
        <f>RANK(AC27,AC26:AC30,0)</f>
        <v>1</v>
      </c>
      <c r="AJ27" s="6">
        <f t="shared" ref="AJ27:AJ30" si="14">AD27-AE27</f>
        <v>0</v>
      </c>
    </row>
    <row r="28" spans="1:36">
      <c r="A28" s="1">
        <v>3</v>
      </c>
      <c r="B28" s="41" t="s">
        <v>148</v>
      </c>
      <c r="C28" s="5" t="str">
        <f>VLOOKUP(B28,'Teams + teamnaam'!$AA$2:$AD$53,3,FALSE)</f>
        <v>Grootegast</v>
      </c>
      <c r="M28" s="42" t="s">
        <v>59</v>
      </c>
      <c r="X28" s="27" t="str">
        <f t="shared" si="12"/>
        <v>Werder Bremen</v>
      </c>
      <c r="Y28" s="6" t="str">
        <f>J36</f>
        <v/>
      </c>
      <c r="Z28" s="6" t="str">
        <f>J38</f>
        <v/>
      </c>
      <c r="AA28" s="6" t="str">
        <f>K40</f>
        <v/>
      </c>
      <c r="AB28" s="6" t="str">
        <f>K42</f>
        <v/>
      </c>
      <c r="AC28" s="28">
        <f t="shared" si="13"/>
        <v>0</v>
      </c>
      <c r="AD28" s="6">
        <f>SUMIF(C34:C43,X28,F34:F43)+SUMIF(E34:E43,X28,H34:H43)</f>
        <v>0</v>
      </c>
      <c r="AE28" s="6">
        <f>SUMIF(C34:C43,X28,H34:H43)+SUMIF(E34:E43,X28,F34:F43)</f>
        <v>0</v>
      </c>
      <c r="AF28" s="6">
        <f>SUMPRODUCT((C34:C43=X28)*(J34:J43=3))+SUMPRODUCT((E34:E43=X28)*(K34:K43=3))</f>
        <v>0</v>
      </c>
      <c r="AG28" s="6">
        <f>SUMPRODUCT((C34:C43=X28)*(J34:J43=1))+SUMPRODUCT((E34:E43=X28)*(K34:K43=1))</f>
        <v>0</v>
      </c>
      <c r="AH28" s="6">
        <f>SUMPRODUCT((C34:C43=X28)*(J34:J43=0))+SUMPRODUCT((E34:E43=X28)*(K34:K43=0))</f>
        <v>0</v>
      </c>
      <c r="AI28" s="29">
        <f>RANK(AC28,AC26:AC30,0)</f>
        <v>1</v>
      </c>
      <c r="AJ28" s="6">
        <f t="shared" si="14"/>
        <v>0</v>
      </c>
    </row>
    <row r="29" spans="1:36">
      <c r="A29" s="1">
        <v>4</v>
      </c>
      <c r="B29" s="41" t="s">
        <v>599</v>
      </c>
      <c r="C29" s="5" t="str">
        <f>VLOOKUP(B29,'Teams + teamnaam'!$AA$2:$AD$53,3,FALSE)</f>
        <v>VV Opende</v>
      </c>
      <c r="M29" s="42" t="s">
        <v>60</v>
      </c>
      <c r="X29" s="27" t="str">
        <f t="shared" si="12"/>
        <v>Inter Milan-Opende</v>
      </c>
      <c r="Y29" s="6" t="str">
        <f>K35</f>
        <v/>
      </c>
      <c r="Z29" s="6" t="str">
        <f>K38</f>
        <v/>
      </c>
      <c r="AA29" s="6" t="str">
        <f>J41</f>
        <v/>
      </c>
      <c r="AB29" s="6" t="str">
        <f>J43</f>
        <v/>
      </c>
      <c r="AC29" s="28">
        <f t="shared" si="13"/>
        <v>0</v>
      </c>
      <c r="AD29" s="6">
        <f>SUMIF(C34:C43,X29,F34:F43)+SUMIF(E34:E43,X29,H34:H43)</f>
        <v>0</v>
      </c>
      <c r="AE29" s="6">
        <f>SUMIF(C34:C43,X29,H34:H43)+SUMIF(E34:E43,X29,F34:F43)</f>
        <v>0</v>
      </c>
      <c r="AF29" s="6">
        <f>SUMPRODUCT((C34:C43=X29)*(J34:J43=3))+SUMPRODUCT((E34:E43=X29)*(K34:K43=3))</f>
        <v>0</v>
      </c>
      <c r="AG29" s="6">
        <f>SUMPRODUCT((C34:C43=X29)*(J34:J43=1))+SUMPRODUCT((E34:E43=X29)*(K34:K43=1))</f>
        <v>0</v>
      </c>
      <c r="AH29" s="6">
        <f>SUMPRODUCT((C34:C43=X29)*(J34:J43=0))+SUMPRODUCT((E34:E43=X29)*(K34:K43=0))</f>
        <v>0</v>
      </c>
      <c r="AI29" s="29">
        <f>RANK(AC29,AC26:AC30,0)</f>
        <v>1</v>
      </c>
      <c r="AJ29" s="6">
        <f t="shared" si="14"/>
        <v>0</v>
      </c>
    </row>
    <row r="30" spans="1:36">
      <c r="A30" s="1">
        <v>5</v>
      </c>
      <c r="B30" s="41" t="s">
        <v>600</v>
      </c>
      <c r="C30" s="5" t="str">
        <f>VLOOKUP(B30,'Teams + teamnaam'!$AA$2:$AD$53,3,FALSE)</f>
        <v>VV Opende</v>
      </c>
      <c r="M30" s="42" t="s">
        <v>62</v>
      </c>
      <c r="X30" s="27" t="str">
        <f t="shared" si="12"/>
        <v>Napoli-Opende</v>
      </c>
      <c r="Y30" s="6" t="str">
        <f>K34</f>
        <v/>
      </c>
      <c r="Z30" s="6" t="str">
        <f>J37</f>
        <v/>
      </c>
      <c r="AA30" s="6" t="str">
        <f>J40</f>
        <v/>
      </c>
      <c r="AB30" s="6" t="str">
        <f>K43</f>
        <v/>
      </c>
      <c r="AC30" s="28">
        <f t="shared" si="13"/>
        <v>0</v>
      </c>
      <c r="AD30" s="6">
        <f>SUMIF(C34:C43,X30,F34:F43)+SUMIF(E34:E43,X30,H34:H43)</f>
        <v>0</v>
      </c>
      <c r="AE30" s="6">
        <f>SUMIF(C34:C43,X30,H34:H43)+SUMIF(E34:E43,X30,F34:F43)</f>
        <v>0</v>
      </c>
      <c r="AF30" s="6">
        <f>SUMPRODUCT((C34:C43=X30)*(J34:J43=3))+SUMPRODUCT((E34:E43=X30)*(K34:K43=3))</f>
        <v>0</v>
      </c>
      <c r="AG30" s="6">
        <f>SUMPRODUCT((C34:C43=X30)*(J34:J43=1))+SUMPRODUCT((E34:E43=X30)*(K34:K43=1))</f>
        <v>0</v>
      </c>
      <c r="AH30" s="6">
        <f>SUMPRODUCT((C34:C43=X30)*(J34:J43=0))+SUMPRODUCT((E34:E43=X30)*(K34:K43=0))</f>
        <v>0</v>
      </c>
      <c r="AI30" s="29">
        <f>RANK(AC30,AC26:AC30,0)</f>
        <v>1</v>
      </c>
      <c r="AJ30" s="6">
        <f t="shared" si="14"/>
        <v>0</v>
      </c>
    </row>
    <row r="31" spans="1:36">
      <c r="X31" s="31"/>
      <c r="Y31" s="32"/>
      <c r="Z31" s="32"/>
      <c r="AA31" s="32"/>
      <c r="AB31" s="32"/>
      <c r="AC31" s="32"/>
      <c r="AD31" s="32"/>
      <c r="AE31" s="32"/>
      <c r="AF31" s="31"/>
      <c r="AG31" s="31"/>
      <c r="AH31" s="31"/>
    </row>
    <row r="32" spans="1:36">
      <c r="B32" s="2" t="s">
        <v>628</v>
      </c>
      <c r="D32" s="56"/>
      <c r="E32" s="2" t="s">
        <v>341</v>
      </c>
      <c r="M32" s="2" t="s">
        <v>381</v>
      </c>
      <c r="O32" s="48"/>
      <c r="P32" s="2"/>
      <c r="X32" s="31"/>
      <c r="Y32" s="32"/>
      <c r="Z32" s="32"/>
      <c r="AA32" s="32"/>
      <c r="AB32" s="32"/>
      <c r="AC32" s="32"/>
      <c r="AD32" s="32"/>
      <c r="AE32" s="32"/>
      <c r="AF32" s="31"/>
      <c r="AG32" s="31"/>
      <c r="AH32" s="31"/>
    </row>
    <row r="33" spans="1:36">
      <c r="B33" s="8"/>
      <c r="C33" s="8"/>
      <c r="D33" s="9"/>
      <c r="E33" s="8"/>
      <c r="F33" s="249" t="s">
        <v>5</v>
      </c>
      <c r="G33" s="171"/>
      <c r="H33" s="171"/>
      <c r="I33" s="8"/>
      <c r="J33" s="250" t="s">
        <v>4</v>
      </c>
      <c r="K33" s="249"/>
      <c r="L33" s="7"/>
      <c r="M33" s="8"/>
      <c r="N33" s="8"/>
      <c r="O33" s="9"/>
      <c r="P33" s="8"/>
      <c r="Q33" s="249" t="s">
        <v>5</v>
      </c>
      <c r="R33" s="171"/>
      <c r="S33" s="171"/>
      <c r="T33" s="8"/>
      <c r="U33" s="250" t="s">
        <v>4</v>
      </c>
      <c r="V33" s="249"/>
      <c r="X33" s="31"/>
      <c r="Y33" s="32"/>
      <c r="Z33" s="32"/>
      <c r="AA33" s="32"/>
      <c r="AB33" s="32"/>
      <c r="AC33" s="32"/>
      <c r="AD33" s="32"/>
      <c r="AE33" s="32"/>
      <c r="AF33" s="31"/>
      <c r="AG33" s="33"/>
      <c r="AH33" s="31"/>
    </row>
    <row r="34" spans="1:36">
      <c r="B34" s="10" t="s">
        <v>369</v>
      </c>
      <c r="C34" s="11" t="str">
        <f>B26</f>
        <v>Arsenal</v>
      </c>
      <c r="D34" s="12" t="s">
        <v>7</v>
      </c>
      <c r="E34" s="13" t="str">
        <f>B30</f>
        <v>Napoli-Opende</v>
      </c>
      <c r="F34" s="14"/>
      <c r="G34" s="12" t="s">
        <v>7</v>
      </c>
      <c r="H34" s="14"/>
      <c r="I34" s="12"/>
      <c r="J34" s="6" t="str">
        <f>IF(F34="","",IF(F34&gt;H34,3,IF(F34=H34,1,0)))</f>
        <v/>
      </c>
      <c r="K34" s="6" t="str">
        <f>IF(H34="","",IF(H34&gt;F34,3,IF(H34=F34,1,0)))</f>
        <v/>
      </c>
      <c r="M34" s="10" t="s">
        <v>382</v>
      </c>
      <c r="N34" s="11" t="str">
        <f>M26</f>
        <v>Nr: 5 Poule E-A</v>
      </c>
      <c r="O34" s="12" t="s">
        <v>7</v>
      </c>
      <c r="P34" s="13" t="str">
        <f>M30</f>
        <v>Nr: 1 Poule E-C</v>
      </c>
      <c r="Q34" s="14"/>
      <c r="R34" s="12" t="s">
        <v>7</v>
      </c>
      <c r="S34" s="14"/>
      <c r="T34" s="12"/>
      <c r="U34" s="6" t="str">
        <f>IF(Q34="","",IF(Q34&gt;S34,3,IF(Q34=S34,1,0)))</f>
        <v/>
      </c>
      <c r="V34" s="6" t="str">
        <f>IF(S34="","",IF(S34&gt;Q34,3,IF(S34=Q34,1,0)))</f>
        <v/>
      </c>
      <c r="X34" s="31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1:36">
      <c r="B35" s="16" t="s">
        <v>370</v>
      </c>
      <c r="C35" s="11" t="str">
        <f>B27</f>
        <v>Chelsea</v>
      </c>
      <c r="D35" s="12" t="s">
        <v>7</v>
      </c>
      <c r="E35" s="13" t="str">
        <f>B29</f>
        <v>Inter Milan-Opende</v>
      </c>
      <c r="F35" s="14"/>
      <c r="G35" s="12" t="s">
        <v>7</v>
      </c>
      <c r="H35" s="14"/>
      <c r="I35" s="12"/>
      <c r="J35" s="6" t="str">
        <f t="shared" ref="J35:J43" si="15">IF(F35="","",IF(F35&gt;H35,3,IF(F35=H35,1,0)))</f>
        <v/>
      </c>
      <c r="K35" s="6" t="str">
        <f t="shared" ref="K35:K43" si="16">IF(H35="","",IF(H35&gt;F35,3,IF(H35=F35,1,0)))</f>
        <v/>
      </c>
      <c r="M35" s="16" t="s">
        <v>383</v>
      </c>
      <c r="N35" s="11" t="str">
        <f>M27</f>
        <v>Nr: 2 Poule E-B</v>
      </c>
      <c r="O35" s="12" t="s">
        <v>7</v>
      </c>
      <c r="P35" s="13" t="str">
        <f>M29</f>
        <v>Nr: 4 Poule E-B</v>
      </c>
      <c r="Q35" s="14"/>
      <c r="R35" s="12" t="s">
        <v>7</v>
      </c>
      <c r="S35" s="14"/>
      <c r="T35" s="12"/>
      <c r="U35" s="6" t="str">
        <f t="shared" ref="U35:U39" si="17">IF(Q35="","",IF(Q35&gt;S35,3,IF(Q35=S35,1,0)))</f>
        <v/>
      </c>
      <c r="V35" s="6" t="str">
        <f t="shared" ref="V35:V39" si="18">IF(S35="","",IF(S35&gt;Q35,3,IF(S35=Q35,1,0)))</f>
        <v/>
      </c>
      <c r="X35" s="37" t="str">
        <f>M24</f>
        <v>Poule E-BB</v>
      </c>
      <c r="Y35" s="36" t="s">
        <v>79</v>
      </c>
      <c r="Z35" s="36" t="s">
        <v>80</v>
      </c>
      <c r="AA35" s="36" t="s">
        <v>81</v>
      </c>
      <c r="AB35" s="36" t="s">
        <v>87</v>
      </c>
      <c r="AC35" s="36" t="s">
        <v>4</v>
      </c>
      <c r="AD35" s="36" t="s">
        <v>82</v>
      </c>
      <c r="AE35" s="36" t="s">
        <v>83</v>
      </c>
      <c r="AF35" s="36" t="s">
        <v>84</v>
      </c>
      <c r="AG35" s="36" t="s">
        <v>85</v>
      </c>
      <c r="AH35" s="36" t="s">
        <v>86</v>
      </c>
      <c r="AI35" s="36" t="s">
        <v>5</v>
      </c>
      <c r="AJ35" s="36" t="s">
        <v>127</v>
      </c>
    </row>
    <row r="36" spans="1:36">
      <c r="B36" s="16" t="s">
        <v>371</v>
      </c>
      <c r="C36" s="11" t="str">
        <f>B28</f>
        <v>Werder Bremen</v>
      </c>
      <c r="D36" s="12" t="s">
        <v>7</v>
      </c>
      <c r="E36" s="13" t="str">
        <f>B26</f>
        <v>Arsenal</v>
      </c>
      <c r="F36" s="14"/>
      <c r="G36" s="17" t="s">
        <v>7</v>
      </c>
      <c r="H36" s="14"/>
      <c r="I36" s="12"/>
      <c r="J36" s="6" t="str">
        <f t="shared" si="15"/>
        <v/>
      </c>
      <c r="K36" s="6" t="str">
        <f t="shared" si="16"/>
        <v/>
      </c>
      <c r="M36" s="16" t="s">
        <v>384</v>
      </c>
      <c r="N36" s="11" t="str">
        <f>M28</f>
        <v>Nr: 3 Poule E-B</v>
      </c>
      <c r="O36" s="12" t="s">
        <v>7</v>
      </c>
      <c r="P36" s="13" t="str">
        <f>M26</f>
        <v>Nr: 5 Poule E-A</v>
      </c>
      <c r="Q36" s="14"/>
      <c r="R36" s="17" t="s">
        <v>7</v>
      </c>
      <c r="S36" s="14"/>
      <c r="T36" s="12"/>
      <c r="U36" s="6" t="str">
        <f t="shared" si="17"/>
        <v/>
      </c>
      <c r="V36" s="6" t="str">
        <f t="shared" si="18"/>
        <v/>
      </c>
      <c r="X36" s="27" t="str">
        <f>M26</f>
        <v>Nr: 5 Poule E-A</v>
      </c>
      <c r="Y36" s="6" t="str">
        <f>U34</f>
        <v/>
      </c>
      <c r="Z36" s="6" t="str">
        <f>V36</f>
        <v/>
      </c>
      <c r="AA36" s="6" t="str">
        <f>U39</f>
        <v/>
      </c>
      <c r="AB36" s="6" t="str">
        <f>V41</f>
        <v/>
      </c>
      <c r="AC36" s="28">
        <f>SUM(Y36:AB36)</f>
        <v>0</v>
      </c>
      <c r="AD36" s="6">
        <f>SUMIF(N34:N43,X36,Q34:Q43)+SUMIF(P34:P43,X36,S34:S43)</f>
        <v>0</v>
      </c>
      <c r="AE36" s="6">
        <f>SUMIF(N34:N43,X36,S34:S43)+SUMIF(P34:P43,X36,Q34:Q43)</f>
        <v>0</v>
      </c>
      <c r="AF36" s="6">
        <f>SUMPRODUCT((N34:N43=X36)*(U34:U43=3))+SUMPRODUCT((P34:P43=X36)*(V34:V43=3))</f>
        <v>0</v>
      </c>
      <c r="AG36" s="6">
        <f>SUMPRODUCT((N34:N43=X36)*(U34:U43=1))+SUMPRODUCT((P34:P43=X36)*(V34:V43=1))</f>
        <v>0</v>
      </c>
      <c r="AH36" s="6">
        <f>SUMPRODUCT((N34:N43=X36)*(U34:U43=0))+SUMPRODUCT((P34:P43=X36)*(V34:V43=0))</f>
        <v>0</v>
      </c>
      <c r="AI36" s="29">
        <f>RANK(AC36,AC36:AC40,0)</f>
        <v>1</v>
      </c>
      <c r="AJ36" s="6">
        <f>AD36-AE36</f>
        <v>0</v>
      </c>
    </row>
    <row r="37" spans="1:36">
      <c r="B37" s="16" t="s">
        <v>372</v>
      </c>
      <c r="C37" s="11" t="str">
        <f>B30</f>
        <v>Napoli-Opende</v>
      </c>
      <c r="D37" s="12" t="s">
        <v>7</v>
      </c>
      <c r="E37" s="13" t="str">
        <f>B27</f>
        <v>Chelsea</v>
      </c>
      <c r="F37" s="14"/>
      <c r="G37" s="12" t="s">
        <v>7</v>
      </c>
      <c r="H37" s="14"/>
      <c r="I37" s="12"/>
      <c r="J37" s="6" t="str">
        <f t="shared" si="15"/>
        <v/>
      </c>
      <c r="K37" s="6" t="str">
        <f t="shared" si="16"/>
        <v/>
      </c>
      <c r="M37" s="10" t="s">
        <v>385</v>
      </c>
      <c r="N37" s="11" t="str">
        <f>M30</f>
        <v>Nr: 1 Poule E-C</v>
      </c>
      <c r="O37" s="12" t="s">
        <v>7</v>
      </c>
      <c r="P37" s="13" t="str">
        <f>M27</f>
        <v>Nr: 2 Poule E-B</v>
      </c>
      <c r="Q37" s="14"/>
      <c r="R37" s="12" t="s">
        <v>7</v>
      </c>
      <c r="S37" s="14"/>
      <c r="T37" s="12"/>
      <c r="U37" s="6" t="str">
        <f t="shared" si="17"/>
        <v/>
      </c>
      <c r="V37" s="6" t="str">
        <f t="shared" si="18"/>
        <v/>
      </c>
      <c r="X37" s="27" t="str">
        <f t="shared" ref="X37:X40" si="19">M27</f>
        <v>Nr: 2 Poule E-B</v>
      </c>
      <c r="Y37" s="6" t="str">
        <f>U35</f>
        <v/>
      </c>
      <c r="Z37" s="6" t="str">
        <f>V37</f>
        <v/>
      </c>
      <c r="AA37" s="6" t="str">
        <f>V39</f>
        <v/>
      </c>
      <c r="AB37" s="6" t="str">
        <f>U42</f>
        <v/>
      </c>
      <c r="AC37" s="28">
        <f t="shared" ref="AC37:AC40" si="20">SUM(Y37:AB37)</f>
        <v>0</v>
      </c>
      <c r="AD37" s="6">
        <f>SUMIF(N34:N43,X37,Q34:Q43)+SUMIF(P34:P43,X37,S34:S43)</f>
        <v>0</v>
      </c>
      <c r="AE37" s="6">
        <f>SUMIF(N34:N43,X37,S34:S43)+SUMIF(P34:P43,X37,Q34:Q43)</f>
        <v>0</v>
      </c>
      <c r="AF37" s="6">
        <f>SUMPRODUCT((N34:N43=X37)*(U34:U43=3))+SUMPRODUCT((P34:P43=X37)*(V34:V43=3))</f>
        <v>0</v>
      </c>
      <c r="AG37" s="6">
        <f>SUMPRODUCT((N34:N43=X37)*(U34:U43=1))+SUMPRODUCT((P34:P43=X37)*(V34:V43=1))</f>
        <v>0</v>
      </c>
      <c r="AH37" s="6">
        <f>SUMPRODUCT((N34:N43=X37)*(U34:U43=0))+SUMPRODUCT((P34:P43=X37)*(V34:V43=0))</f>
        <v>0</v>
      </c>
      <c r="AI37" s="29">
        <f>RANK(AC37,AC36:AC40,0)</f>
        <v>1</v>
      </c>
      <c r="AJ37" s="6">
        <f t="shared" ref="AJ37:AJ40" si="21">AD37-AE37</f>
        <v>0</v>
      </c>
    </row>
    <row r="38" spans="1:36">
      <c r="B38" s="10" t="s">
        <v>373</v>
      </c>
      <c r="C38" s="11" t="str">
        <f>B28</f>
        <v>Werder Bremen</v>
      </c>
      <c r="D38" s="12" t="s">
        <v>7</v>
      </c>
      <c r="E38" s="13" t="str">
        <f>B29</f>
        <v>Inter Milan-Opende</v>
      </c>
      <c r="F38" s="14"/>
      <c r="G38" s="12" t="s">
        <v>7</v>
      </c>
      <c r="H38" s="14"/>
      <c r="I38" s="12"/>
      <c r="J38" s="6" t="str">
        <f t="shared" si="15"/>
        <v/>
      </c>
      <c r="K38" s="6" t="str">
        <f t="shared" si="16"/>
        <v/>
      </c>
      <c r="M38" s="16" t="s">
        <v>386</v>
      </c>
      <c r="N38" s="11" t="str">
        <f>M28</f>
        <v>Nr: 3 Poule E-B</v>
      </c>
      <c r="O38" s="12" t="s">
        <v>7</v>
      </c>
      <c r="P38" s="13" t="str">
        <f>M29</f>
        <v>Nr: 4 Poule E-B</v>
      </c>
      <c r="Q38" s="14"/>
      <c r="R38" s="12" t="s">
        <v>7</v>
      </c>
      <c r="S38" s="14"/>
      <c r="T38" s="12"/>
      <c r="U38" s="6" t="str">
        <f t="shared" si="17"/>
        <v/>
      </c>
      <c r="V38" s="6" t="str">
        <f t="shared" si="18"/>
        <v/>
      </c>
      <c r="X38" s="27" t="str">
        <f t="shared" si="19"/>
        <v>Nr: 3 Poule E-B</v>
      </c>
      <c r="Y38" s="6" t="str">
        <f>U36</f>
        <v/>
      </c>
      <c r="Z38" s="6" t="str">
        <f>U38</f>
        <v/>
      </c>
      <c r="AA38" s="6" t="str">
        <f>V40</f>
        <v/>
      </c>
      <c r="AB38" s="6" t="str">
        <f>V42</f>
        <v/>
      </c>
      <c r="AC38" s="28">
        <f t="shared" si="20"/>
        <v>0</v>
      </c>
      <c r="AD38" s="6">
        <f>SUMIF(N34:N43,X38,Q34:Q43)+SUMIF(P34:P43,X38,S34:S43)</f>
        <v>0</v>
      </c>
      <c r="AE38" s="6">
        <f>SUMIF(N34:N43,X38,S34:S43)+SUMIF(P34:P43,X38,Q34:Q43)</f>
        <v>0</v>
      </c>
      <c r="AF38" s="6">
        <f>SUMPRODUCT((N34:N43=X38)*(U34:U43=3))+SUMPRODUCT((P34:P43=X38)*(V34:V43=3))</f>
        <v>0</v>
      </c>
      <c r="AG38" s="6">
        <f>SUMPRODUCT((N34:N43=X38)*(U34:U43=1))+SUMPRODUCT((P34:P43=X38)*(V34:V43=1))</f>
        <v>0</v>
      </c>
      <c r="AH38" s="6">
        <f>SUMPRODUCT((N34:N43=X38)*(U34:U43=0))+SUMPRODUCT((P34:P43=X38)*(V34:V43=0))</f>
        <v>0</v>
      </c>
      <c r="AI38" s="29">
        <f>RANK(AC38,AC36:AC40,0)</f>
        <v>1</v>
      </c>
      <c r="AJ38" s="6">
        <f t="shared" si="21"/>
        <v>0</v>
      </c>
    </row>
    <row r="39" spans="1:36">
      <c r="B39" s="16" t="s">
        <v>374</v>
      </c>
      <c r="C39" s="11" t="str">
        <f>B26</f>
        <v>Arsenal</v>
      </c>
      <c r="D39" s="12" t="s">
        <v>7</v>
      </c>
      <c r="E39" s="13" t="str">
        <f>B27</f>
        <v>Chelsea</v>
      </c>
      <c r="F39" s="14"/>
      <c r="G39" s="12" t="s">
        <v>7</v>
      </c>
      <c r="H39" s="14"/>
      <c r="I39" s="12"/>
      <c r="J39" s="6" t="str">
        <f t="shared" si="15"/>
        <v/>
      </c>
      <c r="K39" s="6" t="str">
        <f t="shared" si="16"/>
        <v/>
      </c>
      <c r="M39" s="16" t="s">
        <v>387</v>
      </c>
      <c r="N39" s="11" t="str">
        <f>M26</f>
        <v>Nr: 5 Poule E-A</v>
      </c>
      <c r="O39" s="12" t="s">
        <v>7</v>
      </c>
      <c r="P39" s="13" t="str">
        <f>M27</f>
        <v>Nr: 2 Poule E-B</v>
      </c>
      <c r="Q39" s="14"/>
      <c r="R39" s="12" t="s">
        <v>7</v>
      </c>
      <c r="S39" s="14"/>
      <c r="T39" s="12"/>
      <c r="U39" s="6" t="str">
        <f t="shared" si="17"/>
        <v/>
      </c>
      <c r="V39" s="6" t="str">
        <f t="shared" si="18"/>
        <v/>
      </c>
      <c r="X39" s="27" t="str">
        <f t="shared" si="19"/>
        <v>Nr: 4 Poule E-B</v>
      </c>
      <c r="Y39" s="6" t="str">
        <f>V35</f>
        <v/>
      </c>
      <c r="Z39" s="6" t="str">
        <f>V38</f>
        <v/>
      </c>
      <c r="AA39" s="6" t="str">
        <f>U41</f>
        <v/>
      </c>
      <c r="AB39" s="6" t="str">
        <f>U43</f>
        <v/>
      </c>
      <c r="AC39" s="28">
        <f t="shared" si="20"/>
        <v>0</v>
      </c>
      <c r="AD39" s="6">
        <f>SUMIF(N34:N43,X39,Q34:Q43)+SUMIF(P34:P43,X39,S34:S43)</f>
        <v>0</v>
      </c>
      <c r="AE39" s="6">
        <f>SUMIF(N34:N43,X39,S34:S43)+SUMIF(P34:P43,X39,Q34:Q43)</f>
        <v>0</v>
      </c>
      <c r="AF39" s="6">
        <f>SUMPRODUCT((N34:N43=X39)*(U34:U43=3))+SUMPRODUCT((P34:P43=X39)*(V34:V43=3))</f>
        <v>0</v>
      </c>
      <c r="AG39" s="6">
        <f>SUMPRODUCT((N34:N43=X39)*(U34:U43=1))+SUMPRODUCT((P34:P43=X39)*(V34:V43=1))</f>
        <v>0</v>
      </c>
      <c r="AH39" s="6">
        <f>SUMPRODUCT((N34:N43=X39)*(U34:U43=0))+SUMPRODUCT((P34:P43=X39)*(V34:V43=0))</f>
        <v>0</v>
      </c>
      <c r="AI39" s="29">
        <f>RANK(AC39,AC36:AC40,0)</f>
        <v>1</v>
      </c>
      <c r="AJ39" s="6">
        <f t="shared" si="21"/>
        <v>0</v>
      </c>
    </row>
    <row r="40" spans="1:36">
      <c r="B40" s="16" t="s">
        <v>375</v>
      </c>
      <c r="C40" s="11" t="str">
        <f>B30</f>
        <v>Napoli-Opende</v>
      </c>
      <c r="D40" s="12" t="s">
        <v>7</v>
      </c>
      <c r="E40" s="13" t="str">
        <f>B28</f>
        <v>Werder Bremen</v>
      </c>
      <c r="F40" s="14"/>
      <c r="G40" s="12" t="s">
        <v>7</v>
      </c>
      <c r="H40" s="14"/>
      <c r="I40" s="12"/>
      <c r="J40" s="6" t="str">
        <f t="shared" si="15"/>
        <v/>
      </c>
      <c r="K40" s="6" t="str">
        <f t="shared" si="16"/>
        <v/>
      </c>
      <c r="M40" s="59" t="s">
        <v>388</v>
      </c>
      <c r="N40" s="11" t="str">
        <f>M30</f>
        <v>Nr: 1 Poule E-C</v>
      </c>
      <c r="O40" s="12" t="s">
        <v>7</v>
      </c>
      <c r="P40" s="13" t="str">
        <f>M28</f>
        <v>Nr: 3 Poule E-B</v>
      </c>
      <c r="Q40" s="14"/>
      <c r="R40" s="12" t="s">
        <v>7</v>
      </c>
      <c r="S40" s="14"/>
      <c r="T40" s="12"/>
      <c r="U40" s="6" t="str">
        <f>IF(Q40="","",IF(Q40&gt;S40,3,IF(Q40=S40,1,0)))</f>
        <v/>
      </c>
      <c r="V40" s="6" t="str">
        <f>IF(S40="","",IF(S40&gt;Q40,3,IF(S40=Q40,1,0)))</f>
        <v/>
      </c>
      <c r="X40" s="27" t="str">
        <f t="shared" si="19"/>
        <v>Nr: 1 Poule E-C</v>
      </c>
      <c r="Y40" s="6" t="str">
        <f>V34</f>
        <v/>
      </c>
      <c r="Z40" s="6" t="str">
        <f>U37</f>
        <v/>
      </c>
      <c r="AA40" s="6" t="str">
        <f>U40</f>
        <v/>
      </c>
      <c r="AB40" s="6" t="str">
        <f>V43</f>
        <v/>
      </c>
      <c r="AC40" s="28">
        <f t="shared" si="20"/>
        <v>0</v>
      </c>
      <c r="AD40" s="6">
        <f>SUMIF(N34:N43,X40,Q34:Q43)+SUMIF(P34:P43,X40,S34:S43)</f>
        <v>0</v>
      </c>
      <c r="AE40" s="6">
        <f>SUMIF(N34:N43,X40,S34:S43)+SUMIF(P34:P43,X40,Q34:Q43)</f>
        <v>0</v>
      </c>
      <c r="AF40" s="6">
        <f>SUMPRODUCT((N34:N43=X40)*(U34:U43=3))+SUMPRODUCT((P34:P43=X40)*(V34:V43=3))</f>
        <v>0</v>
      </c>
      <c r="AG40" s="6">
        <f>SUMPRODUCT((N34:N43=X40)*(U34:U43=1))+SUMPRODUCT((P34:P43=X40)*(V34:V43=1))</f>
        <v>0</v>
      </c>
      <c r="AH40" s="6">
        <f>SUMPRODUCT((N34:N43=X40)*(U34:U43=0))+SUMPRODUCT((P34:P43=X40)*(V34:V43=0))</f>
        <v>0</v>
      </c>
      <c r="AI40" s="29">
        <f>RANK(AC40,AC36:AC40,0)</f>
        <v>1</v>
      </c>
      <c r="AJ40" s="6">
        <f t="shared" si="21"/>
        <v>0</v>
      </c>
    </row>
    <row r="41" spans="1:36">
      <c r="B41" s="16" t="s">
        <v>376</v>
      </c>
      <c r="C41" s="11" t="str">
        <f>B29</f>
        <v>Inter Milan-Opende</v>
      </c>
      <c r="D41" s="12" t="s">
        <v>7</v>
      </c>
      <c r="E41" s="13" t="str">
        <f>B26</f>
        <v>Arsenal</v>
      </c>
      <c r="F41" s="14"/>
      <c r="G41" s="12" t="s">
        <v>7</v>
      </c>
      <c r="H41" s="14"/>
      <c r="I41" s="12"/>
      <c r="J41" s="6" t="str">
        <f t="shared" si="15"/>
        <v/>
      </c>
      <c r="K41" s="6" t="str">
        <f t="shared" si="16"/>
        <v/>
      </c>
      <c r="M41" s="16" t="s">
        <v>389</v>
      </c>
      <c r="N41" s="11" t="str">
        <f>M29</f>
        <v>Nr: 4 Poule E-B</v>
      </c>
      <c r="O41" s="12" t="s">
        <v>7</v>
      </c>
      <c r="P41" s="13" t="str">
        <f>M26</f>
        <v>Nr: 5 Poule E-A</v>
      </c>
      <c r="Q41" s="14"/>
      <c r="R41" s="12" t="s">
        <v>7</v>
      </c>
      <c r="S41" s="14"/>
      <c r="T41" s="12"/>
      <c r="U41" s="6" t="str">
        <f t="shared" ref="U41:U43" si="22">IF(Q41="","",IF(Q41&gt;S41,3,IF(Q41=S41,1,0)))</f>
        <v/>
      </c>
      <c r="V41" s="6" t="str">
        <f t="shared" ref="V41:V43" si="23">IF(S41="","",IF(S41&gt;Q41,3,IF(S41=Q41,1,0)))</f>
        <v/>
      </c>
    </row>
    <row r="42" spans="1:36">
      <c r="B42" s="16" t="s">
        <v>377</v>
      </c>
      <c r="C42" s="11" t="str">
        <f>B27</f>
        <v>Chelsea</v>
      </c>
      <c r="D42" s="12" t="s">
        <v>7</v>
      </c>
      <c r="E42" s="13" t="str">
        <f>B28</f>
        <v>Werder Bremen</v>
      </c>
      <c r="F42" s="14"/>
      <c r="G42" s="12" t="s">
        <v>7</v>
      </c>
      <c r="H42" s="14"/>
      <c r="I42" s="12"/>
      <c r="J42" s="6" t="str">
        <f t="shared" si="15"/>
        <v/>
      </c>
      <c r="K42" s="6" t="str">
        <f t="shared" si="16"/>
        <v/>
      </c>
      <c r="M42" s="16" t="s">
        <v>390</v>
      </c>
      <c r="N42" s="11" t="str">
        <f>M27</f>
        <v>Nr: 2 Poule E-B</v>
      </c>
      <c r="O42" s="12" t="s">
        <v>7</v>
      </c>
      <c r="P42" s="13" t="str">
        <f>M28</f>
        <v>Nr: 3 Poule E-B</v>
      </c>
      <c r="Q42" s="14"/>
      <c r="R42" s="12" t="s">
        <v>7</v>
      </c>
      <c r="S42" s="14"/>
      <c r="T42" s="12"/>
      <c r="U42" s="6" t="str">
        <f t="shared" si="22"/>
        <v/>
      </c>
      <c r="V42" s="6" t="str">
        <f t="shared" si="23"/>
        <v/>
      </c>
    </row>
    <row r="43" spans="1:36">
      <c r="B43" s="16" t="s">
        <v>378</v>
      </c>
      <c r="C43" s="11" t="str">
        <f>B29</f>
        <v>Inter Milan-Opende</v>
      </c>
      <c r="D43" s="12" t="s">
        <v>7</v>
      </c>
      <c r="E43" s="13" t="str">
        <f>B30</f>
        <v>Napoli-Opende</v>
      </c>
      <c r="F43" s="14"/>
      <c r="G43" s="12" t="s">
        <v>7</v>
      </c>
      <c r="H43" s="14"/>
      <c r="I43" s="12"/>
      <c r="J43" s="6" t="str">
        <f t="shared" si="15"/>
        <v/>
      </c>
      <c r="K43" s="6" t="str">
        <f t="shared" si="16"/>
        <v/>
      </c>
      <c r="M43" s="16" t="s">
        <v>391</v>
      </c>
      <c r="N43" s="11" t="str">
        <f>M29</f>
        <v>Nr: 4 Poule E-B</v>
      </c>
      <c r="O43" s="12" t="s">
        <v>7</v>
      </c>
      <c r="P43" s="13" t="str">
        <f>M30</f>
        <v>Nr: 1 Poule E-C</v>
      </c>
      <c r="Q43" s="14"/>
      <c r="R43" s="12" t="s">
        <v>7</v>
      </c>
      <c r="S43" s="14"/>
      <c r="T43" s="12"/>
      <c r="U43" s="6" t="str">
        <f t="shared" si="22"/>
        <v/>
      </c>
      <c r="V43" s="6" t="str">
        <f t="shared" si="23"/>
        <v/>
      </c>
    </row>
    <row r="44" spans="1:36">
      <c r="C44" s="18"/>
      <c r="E44" s="19"/>
    </row>
    <row r="46" spans="1:36">
      <c r="B46" s="2" t="s">
        <v>28</v>
      </c>
      <c r="M46" s="2" t="s">
        <v>29</v>
      </c>
    </row>
    <row r="47" spans="1:36">
      <c r="X47" s="37" t="str">
        <f>B46</f>
        <v>Poule E-C</v>
      </c>
      <c r="Y47" s="36" t="s">
        <v>79</v>
      </c>
      <c r="Z47" s="36" t="s">
        <v>80</v>
      </c>
      <c r="AA47" s="36" t="s">
        <v>81</v>
      </c>
      <c r="AB47" s="36" t="s">
        <v>87</v>
      </c>
      <c r="AC47" s="36" t="s">
        <v>4</v>
      </c>
      <c r="AD47" s="36" t="s">
        <v>82</v>
      </c>
      <c r="AE47" s="36" t="s">
        <v>83</v>
      </c>
      <c r="AF47" s="36" t="s">
        <v>84</v>
      </c>
      <c r="AG47" s="36" t="s">
        <v>85</v>
      </c>
      <c r="AH47" s="36" t="s">
        <v>86</v>
      </c>
      <c r="AI47" s="36" t="s">
        <v>5</v>
      </c>
      <c r="AJ47" s="36" t="s">
        <v>127</v>
      </c>
    </row>
    <row r="48" spans="1:36">
      <c r="A48" s="1">
        <v>1</v>
      </c>
      <c r="B48" s="41" t="s">
        <v>94</v>
      </c>
      <c r="C48" s="5" t="str">
        <f>VLOOKUP(B48,'Teams + teamnaam'!$AA$2:$AD$53,3,FALSE)</f>
        <v>VEV'67</v>
      </c>
      <c r="M48" s="42" t="s">
        <v>61</v>
      </c>
      <c r="X48" s="27" t="str">
        <f>B48</f>
        <v>Manchester United</v>
      </c>
      <c r="Y48" s="6" t="str">
        <f>J56</f>
        <v/>
      </c>
      <c r="Z48" s="6" t="str">
        <f>K58</f>
        <v/>
      </c>
      <c r="AA48" s="6" t="str">
        <f>J61</f>
        <v/>
      </c>
      <c r="AB48" s="6" t="str">
        <f>K63</f>
        <v/>
      </c>
      <c r="AC48" s="28">
        <f>SUM(Y48:AB48)</f>
        <v>0</v>
      </c>
      <c r="AD48" s="6">
        <f>SUMIF(C56:C65,X48,F56:F65)+SUMIF(E56:E65,X48,H56:H65)</f>
        <v>0</v>
      </c>
      <c r="AE48" s="6">
        <f>SUMIF(C56:C65,X48,H56:H65)+SUMIF(E56:E65,X48,F56:F65)</f>
        <v>0</v>
      </c>
      <c r="AF48" s="6">
        <f>SUMPRODUCT((C56:C65=X48)*(J56:J65=3))+SUMPRODUCT((E56:E65=X48)*(K56:K65=3))</f>
        <v>0</v>
      </c>
      <c r="AG48" s="6">
        <f>SUMPRODUCT((C56:C65=X48)*(J56:J65=1))+SUMPRODUCT((E56:E65=X48)*(K56:K65=1))</f>
        <v>0</v>
      </c>
      <c r="AH48" s="6">
        <f>SUMPRODUCT((C56:C65=X48)*(J56:J65=0))+SUMPRODUCT((E56:E65=X48)*(K56:K65=0))</f>
        <v>0</v>
      </c>
      <c r="AI48" s="29">
        <f>RANK(AC48,AC48:AC52,0)</f>
        <v>1</v>
      </c>
      <c r="AJ48" s="6">
        <f>AD48-AE48</f>
        <v>0</v>
      </c>
    </row>
    <row r="49" spans="1:36">
      <c r="A49" s="1">
        <v>2</v>
      </c>
      <c r="B49" s="41" t="s">
        <v>159</v>
      </c>
      <c r="C49" s="5" t="str">
        <f>VLOOKUP(B49,'Teams + teamnaam'!$AA$2:$AD$53,3,FALSE)</f>
        <v>VEV'67</v>
      </c>
      <c r="M49" s="42" t="s">
        <v>63</v>
      </c>
      <c r="X49" s="27" t="str">
        <f t="shared" ref="X49:X52" si="24">B49</f>
        <v>Tottenham</v>
      </c>
      <c r="Y49" s="6" t="str">
        <f>J57</f>
        <v/>
      </c>
      <c r="Z49" s="6" t="str">
        <f>K59</f>
        <v/>
      </c>
      <c r="AA49" s="6" t="str">
        <f>K61</f>
        <v/>
      </c>
      <c r="AB49" s="6" t="str">
        <f>J64</f>
        <v/>
      </c>
      <c r="AC49" s="28">
        <f t="shared" ref="AC49:AC52" si="25">SUM(Y49:AB49)</f>
        <v>0</v>
      </c>
      <c r="AD49" s="6">
        <f>SUMIF(C56:C65,X49,F56:F65)+SUMIF(E56:E65,X49,H56:H65)</f>
        <v>0</v>
      </c>
      <c r="AE49" s="6">
        <f>SUMIF(C56:C65,X49,H56:H65)+SUMIF(E56:E65,X49,F56:F65)</f>
        <v>0</v>
      </c>
      <c r="AF49" s="6">
        <f>SUMPRODUCT((C56:C65=X49)*(J56:J65=3))+SUMPRODUCT((E56:E65=X49)*(K56:K65=3))</f>
        <v>0</v>
      </c>
      <c r="AG49" s="6">
        <f>SUMPRODUCT((C56:C65=X49)*(J56:J65=1))+SUMPRODUCT((E56:E65=X49)*(K56:K65=1))</f>
        <v>0</v>
      </c>
      <c r="AH49" s="6">
        <f>SUMPRODUCT((C56:C65=X49)*(J56:J65=0))+SUMPRODUCT((E56:E65=X49)*(K56:K65=0))</f>
        <v>0</v>
      </c>
      <c r="AI49" s="29">
        <f>RANK(AC49,AC48:AC52,0)</f>
        <v>1</v>
      </c>
      <c r="AJ49" s="6">
        <f t="shared" ref="AJ49:AJ52" si="26">AD49-AE49</f>
        <v>0</v>
      </c>
    </row>
    <row r="50" spans="1:36">
      <c r="A50" s="1">
        <v>3</v>
      </c>
      <c r="B50" s="41" t="s">
        <v>149</v>
      </c>
      <c r="C50" s="5" t="str">
        <f>VLOOKUP(B50,'Teams + teamnaam'!$AA$2:$AD$53,3,FALSE)</f>
        <v>SV Marum</v>
      </c>
      <c r="M50" s="42" t="s">
        <v>64</v>
      </c>
      <c r="X50" s="27" t="str">
        <f t="shared" si="24"/>
        <v>Barcelona</v>
      </c>
      <c r="Y50" s="6" t="str">
        <f>J58</f>
        <v/>
      </c>
      <c r="Z50" s="6" t="str">
        <f>J60</f>
        <v/>
      </c>
      <c r="AA50" s="6" t="str">
        <f>K62</f>
        <v/>
      </c>
      <c r="AB50" s="6" t="str">
        <f>K64</f>
        <v/>
      </c>
      <c r="AC50" s="28">
        <f t="shared" si="25"/>
        <v>0</v>
      </c>
      <c r="AD50" s="6">
        <f>SUMIF(C56:C65,X50,F56:F65)+SUMIF(E56:E65,X50,H56:H65)</f>
        <v>0</v>
      </c>
      <c r="AE50" s="6">
        <f>SUMIF(C56:C65,X50,H56:H65)+SUMIF(E56:E65,X50,F56:F65)</f>
        <v>0</v>
      </c>
      <c r="AF50" s="6">
        <f>SUMPRODUCT((C56:C65=X50)*(J56:J65=3))+SUMPRODUCT((E56:E65=X50)*(K56:K65=3))</f>
        <v>0</v>
      </c>
      <c r="AG50" s="6">
        <f>SUMPRODUCT((C56:C65=X50)*(J56:J65=1))+SUMPRODUCT((E56:E65=X50)*(K56:K65=1))</f>
        <v>0</v>
      </c>
      <c r="AH50" s="6">
        <f>SUMPRODUCT((C56:C65=X50)*(J56:J65=0))+SUMPRODUCT((E56:E65=X50)*(K56:K65=0))</f>
        <v>0</v>
      </c>
      <c r="AI50" s="29">
        <f>RANK(AC50,AC48:AC52,0)</f>
        <v>1</v>
      </c>
      <c r="AJ50" s="6">
        <f t="shared" si="26"/>
        <v>0</v>
      </c>
    </row>
    <row r="51" spans="1:36">
      <c r="A51" s="1">
        <v>4</v>
      </c>
      <c r="B51" s="41" t="s">
        <v>601</v>
      </c>
      <c r="C51" s="5" t="str">
        <f>VLOOKUP(B51,'Teams + teamnaam'!$AA$2:$AD$53,3,FALSE)</f>
        <v>VV Opende</v>
      </c>
      <c r="M51" s="42" t="s">
        <v>65</v>
      </c>
      <c r="X51" s="27" t="str">
        <f t="shared" si="24"/>
        <v>AC Milan-Opende</v>
      </c>
      <c r="Y51" s="6" t="str">
        <f>K57</f>
        <v/>
      </c>
      <c r="Z51" s="6" t="str">
        <f>K60</f>
        <v/>
      </c>
      <c r="AA51" s="6" t="str">
        <f>J63</f>
        <v/>
      </c>
      <c r="AB51" s="6" t="str">
        <f>J65</f>
        <v/>
      </c>
      <c r="AC51" s="28">
        <f t="shared" si="25"/>
        <v>0</v>
      </c>
      <c r="AD51" s="6">
        <f>SUMIF(C56:C65,X51,F56:F65)+SUMIF(E56:E65,X51,H56:H65)</f>
        <v>0</v>
      </c>
      <c r="AE51" s="6">
        <f>SUMIF(C56:C65,X51,H56:H65)+SUMIF(E56:E65,X51,F56:F65)</f>
        <v>0</v>
      </c>
      <c r="AF51" s="6">
        <f>SUMPRODUCT((C56:C65=X51)*(J56:J65=3))+SUMPRODUCT((E56:E65=X51)*(K56:K65=3))</f>
        <v>0</v>
      </c>
      <c r="AG51" s="6">
        <f>SUMPRODUCT((C56:C65=X51)*(J56:J65=1))+SUMPRODUCT((E56:E65=X51)*(K56:K65=1))</f>
        <v>0</v>
      </c>
      <c r="AH51" s="6">
        <f>SUMPRODUCT((C56:C65=X51)*(J56:J65=0))+SUMPRODUCT((E56:E65=X51)*(K56:K65=0))</f>
        <v>0</v>
      </c>
      <c r="AI51" s="29">
        <f>RANK(AC51,AC48:AC52,0)</f>
        <v>1</v>
      </c>
      <c r="AJ51" s="6">
        <f t="shared" si="26"/>
        <v>0</v>
      </c>
    </row>
    <row r="52" spans="1:36">
      <c r="A52" s="1">
        <v>5</v>
      </c>
      <c r="B52" s="41" t="s">
        <v>106</v>
      </c>
      <c r="C52" s="5" t="str">
        <f>VLOOKUP(B52,'Teams + teamnaam'!$AA$2:$AD$53,3,FALSE)</f>
        <v>VV Niekerk</v>
      </c>
      <c r="M52" s="42" t="s">
        <v>66</v>
      </c>
      <c r="X52" s="27" t="str">
        <f t="shared" si="24"/>
        <v>Feyenoord</v>
      </c>
      <c r="Y52" s="6" t="str">
        <f>K56</f>
        <v/>
      </c>
      <c r="Z52" s="6" t="str">
        <f>J59</f>
        <v/>
      </c>
      <c r="AA52" s="6" t="str">
        <f>J62</f>
        <v/>
      </c>
      <c r="AB52" s="6" t="str">
        <f>K65</f>
        <v/>
      </c>
      <c r="AC52" s="28">
        <f t="shared" si="25"/>
        <v>0</v>
      </c>
      <c r="AD52" s="6">
        <f>SUMIF(C56:C65,X52,F56:F65)+SUMIF(E56:E65,X52,H56:H65)</f>
        <v>0</v>
      </c>
      <c r="AE52" s="6">
        <f>SUMIF(C56:C65,X52,H56:H65)+SUMIF(E56:E65,X52,F56:F65)</f>
        <v>0</v>
      </c>
      <c r="AF52" s="6">
        <f>SUMPRODUCT((C56:C65=X52)*(J56:J65=3))+SUMPRODUCT((E56:E65=X52)*(K56:K65=3))</f>
        <v>0</v>
      </c>
      <c r="AG52" s="6">
        <f>SUMPRODUCT((C56:C65=X52)*(J56:J65=1))+SUMPRODUCT((E56:E65=X52)*(K56:K65=1))</f>
        <v>0</v>
      </c>
      <c r="AH52" s="6">
        <f>SUMPRODUCT((C56:C65=X52)*(J56:J65=0))+SUMPRODUCT((E56:E65=X52)*(K56:K65=0))</f>
        <v>0</v>
      </c>
      <c r="AI52" s="29">
        <f>RANK(AC52,AC48:AC52,0)</f>
        <v>1</v>
      </c>
      <c r="AJ52" s="6">
        <f t="shared" si="26"/>
        <v>0</v>
      </c>
    </row>
    <row r="53" spans="1:36">
      <c r="X53" s="31"/>
      <c r="Y53" s="32"/>
      <c r="Z53" s="32"/>
      <c r="AA53" s="32"/>
      <c r="AB53" s="32"/>
      <c r="AC53" s="32"/>
      <c r="AD53" s="32"/>
      <c r="AE53" s="32"/>
      <c r="AF53" s="31"/>
      <c r="AG53" s="31"/>
      <c r="AH53" s="31"/>
    </row>
    <row r="54" spans="1:36">
      <c r="B54" s="2" t="s">
        <v>628</v>
      </c>
      <c r="D54" s="56"/>
      <c r="E54" s="2" t="s">
        <v>334</v>
      </c>
      <c r="M54" s="2" t="s">
        <v>379</v>
      </c>
      <c r="X54" s="31"/>
      <c r="Y54" s="32"/>
      <c r="Z54" s="32"/>
      <c r="AA54" s="32"/>
      <c r="AB54" s="32"/>
      <c r="AC54" s="32"/>
      <c r="AD54" s="32"/>
      <c r="AE54" s="32"/>
      <c r="AF54" s="31"/>
      <c r="AG54" s="31"/>
      <c r="AH54" s="31"/>
    </row>
    <row r="55" spans="1:36">
      <c r="B55" s="8"/>
      <c r="C55" s="8"/>
      <c r="D55" s="9"/>
      <c r="E55" s="8"/>
      <c r="F55" s="249" t="s">
        <v>5</v>
      </c>
      <c r="G55" s="171"/>
      <c r="H55" s="171"/>
      <c r="I55" s="8"/>
      <c r="J55" s="250" t="s">
        <v>4</v>
      </c>
      <c r="K55" s="249"/>
      <c r="L55" s="7"/>
      <c r="M55" s="8"/>
      <c r="N55" s="8"/>
      <c r="O55" s="9"/>
      <c r="P55" s="8"/>
      <c r="Q55" s="249" t="s">
        <v>5</v>
      </c>
      <c r="R55" s="171"/>
      <c r="S55" s="171"/>
      <c r="T55" s="8"/>
      <c r="U55" s="250" t="s">
        <v>4</v>
      </c>
      <c r="V55" s="249"/>
      <c r="X55" s="31"/>
      <c r="Y55" s="32"/>
      <c r="Z55" s="32"/>
      <c r="AA55" s="32"/>
      <c r="AB55" s="32"/>
      <c r="AC55" s="32"/>
      <c r="AD55" s="32"/>
      <c r="AE55" s="32"/>
      <c r="AF55" s="31"/>
      <c r="AG55" s="33"/>
      <c r="AH55" s="31"/>
    </row>
    <row r="56" spans="1:36">
      <c r="B56" s="10" t="s">
        <v>369</v>
      </c>
      <c r="C56" s="11" t="str">
        <f>B48</f>
        <v>Manchester United</v>
      </c>
      <c r="D56" s="12" t="s">
        <v>7</v>
      </c>
      <c r="E56" s="13" t="str">
        <f>B52</f>
        <v>Feyenoord</v>
      </c>
      <c r="F56" s="14"/>
      <c r="G56" s="12" t="s">
        <v>7</v>
      </c>
      <c r="H56" s="14"/>
      <c r="I56" s="12"/>
      <c r="J56" s="6" t="str">
        <f>IF(F56="","",IF(F56&gt;H56,3,IF(F56=H56,1,0)))</f>
        <v/>
      </c>
      <c r="K56" s="6" t="str">
        <f>IF(H56="","",IF(H56&gt;F56,3,IF(H56=F56,1,0)))</f>
        <v/>
      </c>
      <c r="M56" s="16" t="s">
        <v>31</v>
      </c>
      <c r="N56" s="11" t="str">
        <f>M48</f>
        <v>Nr: 5 Poule E-B</v>
      </c>
      <c r="O56" s="12" t="s">
        <v>7</v>
      </c>
      <c r="P56" s="13" t="str">
        <f>M52</f>
        <v>Nr: 5 Poule E-C</v>
      </c>
      <c r="Q56" s="14"/>
      <c r="R56" s="12" t="s">
        <v>7</v>
      </c>
      <c r="S56" s="14"/>
      <c r="T56" s="12"/>
      <c r="U56" s="6" t="str">
        <f>IF(Q56="","",IF(Q56&gt;S56,3,IF(Q56=S56,1,0)))</f>
        <v/>
      </c>
      <c r="V56" s="6" t="str">
        <f>IF(S56="","",IF(S56&gt;Q56,3,IF(S56=Q56,1,0)))</f>
        <v/>
      </c>
      <c r="X56" s="31"/>
      <c r="Y56" s="34"/>
      <c r="Z56" s="34"/>
      <c r="AA56" s="34"/>
      <c r="AB56" s="34"/>
      <c r="AC56" s="34"/>
      <c r="AD56" s="34"/>
      <c r="AE56" s="34"/>
      <c r="AF56" s="34"/>
      <c r="AG56" s="34"/>
      <c r="AH56" s="34"/>
    </row>
    <row r="57" spans="1:36">
      <c r="B57" s="16" t="s">
        <v>370</v>
      </c>
      <c r="C57" s="11" t="str">
        <f>B49</f>
        <v>Tottenham</v>
      </c>
      <c r="D57" s="12" t="s">
        <v>7</v>
      </c>
      <c r="E57" s="13" t="str">
        <f>B51</f>
        <v>AC Milan-Opende</v>
      </c>
      <c r="F57" s="14"/>
      <c r="G57" s="12" t="s">
        <v>7</v>
      </c>
      <c r="H57" s="14"/>
      <c r="I57" s="12"/>
      <c r="J57" s="6" t="str">
        <f t="shared" ref="J57:J65" si="27">IF(F57="","",IF(F57&gt;H57,3,IF(F57=H57,1,0)))</f>
        <v/>
      </c>
      <c r="K57" s="6" t="str">
        <f t="shared" ref="K57:K65" si="28">IF(H57="","",IF(H57&gt;F57,3,IF(H57=F57,1,0)))</f>
        <v/>
      </c>
      <c r="M57" s="16" t="s">
        <v>33</v>
      </c>
      <c r="N57" s="11" t="str">
        <f>M49</f>
        <v>Nr: 2 Poule E-C</v>
      </c>
      <c r="O57" s="12" t="s">
        <v>7</v>
      </c>
      <c r="P57" s="13" t="str">
        <f>M51</f>
        <v>Nr: 4 Poule E-C</v>
      </c>
      <c r="Q57" s="14"/>
      <c r="R57" s="12" t="s">
        <v>7</v>
      </c>
      <c r="S57" s="14"/>
      <c r="T57" s="12"/>
      <c r="U57" s="6" t="str">
        <f t="shared" ref="U57:U61" si="29">IF(Q57="","",IF(Q57&gt;S57,3,IF(Q57=S57,1,0)))</f>
        <v/>
      </c>
      <c r="V57" s="6" t="str">
        <f t="shared" ref="V57:V61" si="30">IF(S57="","",IF(S57&gt;Q57,3,IF(S57=Q57,1,0)))</f>
        <v/>
      </c>
      <c r="X57" s="37" t="str">
        <f>M46</f>
        <v>Poule E-CC</v>
      </c>
      <c r="Y57" s="36" t="s">
        <v>79</v>
      </c>
      <c r="Z57" s="36" t="s">
        <v>80</v>
      </c>
      <c r="AA57" s="36" t="s">
        <v>81</v>
      </c>
      <c r="AB57" s="36" t="s">
        <v>87</v>
      </c>
      <c r="AC57" s="36" t="s">
        <v>4</v>
      </c>
      <c r="AD57" s="36" t="s">
        <v>82</v>
      </c>
      <c r="AE57" s="36" t="s">
        <v>83</v>
      </c>
      <c r="AF57" s="36" t="s">
        <v>84</v>
      </c>
      <c r="AG57" s="36" t="s">
        <v>85</v>
      </c>
      <c r="AH57" s="36" t="s">
        <v>86</v>
      </c>
      <c r="AI57" s="36" t="s">
        <v>5</v>
      </c>
      <c r="AJ57" s="36" t="s">
        <v>127</v>
      </c>
    </row>
    <row r="58" spans="1:36">
      <c r="B58" s="16" t="s">
        <v>371</v>
      </c>
      <c r="C58" s="11" t="str">
        <f>B50</f>
        <v>Barcelona</v>
      </c>
      <c r="D58" s="12" t="s">
        <v>7</v>
      </c>
      <c r="E58" s="13" t="str">
        <f>B48</f>
        <v>Manchester United</v>
      </c>
      <c r="F58" s="14"/>
      <c r="G58" s="17" t="s">
        <v>7</v>
      </c>
      <c r="H58" s="14"/>
      <c r="I58" s="12"/>
      <c r="J58" s="6" t="str">
        <f t="shared" si="27"/>
        <v/>
      </c>
      <c r="K58" s="6" t="str">
        <f t="shared" si="28"/>
        <v/>
      </c>
      <c r="M58" s="16" t="s">
        <v>35</v>
      </c>
      <c r="N58" s="11" t="str">
        <f>M50</f>
        <v>Nr: 3 Poule E-C</v>
      </c>
      <c r="O58" s="12" t="s">
        <v>7</v>
      </c>
      <c r="P58" s="13" t="str">
        <f>M48</f>
        <v>Nr: 5 Poule E-B</v>
      </c>
      <c r="Q58" s="14"/>
      <c r="R58" s="17" t="s">
        <v>7</v>
      </c>
      <c r="S58" s="14"/>
      <c r="T58" s="12"/>
      <c r="U58" s="6" t="str">
        <f t="shared" si="29"/>
        <v/>
      </c>
      <c r="V58" s="6" t="str">
        <f t="shared" si="30"/>
        <v/>
      </c>
      <c r="X58" s="27" t="str">
        <f>M48</f>
        <v>Nr: 5 Poule E-B</v>
      </c>
      <c r="Y58" s="6" t="str">
        <f>U56</f>
        <v/>
      </c>
      <c r="Z58" s="6" t="str">
        <f>V58</f>
        <v/>
      </c>
      <c r="AA58" s="6" t="str">
        <f>U61</f>
        <v/>
      </c>
      <c r="AB58" s="6" t="str">
        <f>V63</f>
        <v/>
      </c>
      <c r="AC58" s="28">
        <f>SUM(Y58:AB58)</f>
        <v>0</v>
      </c>
      <c r="AD58" s="6">
        <f>SUMIF(N56:N65,X58,Q56:Q65)+SUMIF(P56:P65,X58,S56:S65)</f>
        <v>0</v>
      </c>
      <c r="AE58" s="6">
        <f>SUMIF(N56:N65,X58,S56:S65)+SUMIF(P56:P65,X58,Q56:Q65)</f>
        <v>0</v>
      </c>
      <c r="AF58" s="6">
        <f>SUMPRODUCT((N56:N65=X58)*(U56:U65=3))+SUMPRODUCT((P56:P65=X58)*(V56:V65=3))</f>
        <v>0</v>
      </c>
      <c r="AG58" s="6">
        <f>SUMPRODUCT((N56:N65=X58)*(U56:U65=1))+SUMPRODUCT((P56:P65=X58)*(V56:V65=1))</f>
        <v>0</v>
      </c>
      <c r="AH58" s="6">
        <f>SUMPRODUCT((N56:N65=X58)*(U56:U65=0))+SUMPRODUCT((P56:P65=X58)*(V56:V65=0))</f>
        <v>0</v>
      </c>
      <c r="AI58" s="29">
        <f>RANK(AC58,AC58:AC62,0)</f>
        <v>1</v>
      </c>
      <c r="AJ58" s="6">
        <f>AD58-AE58</f>
        <v>0</v>
      </c>
    </row>
    <row r="59" spans="1:36">
      <c r="B59" s="16" t="s">
        <v>372</v>
      </c>
      <c r="C59" s="11" t="str">
        <f>B52</f>
        <v>Feyenoord</v>
      </c>
      <c r="D59" s="12" t="s">
        <v>7</v>
      </c>
      <c r="E59" s="13" t="str">
        <f>B49</f>
        <v>Tottenham</v>
      </c>
      <c r="F59" s="14"/>
      <c r="G59" s="12" t="s">
        <v>7</v>
      </c>
      <c r="H59" s="14"/>
      <c r="I59" s="12"/>
      <c r="J59" s="6" t="str">
        <f t="shared" si="27"/>
        <v/>
      </c>
      <c r="K59" s="6" t="str">
        <f t="shared" si="28"/>
        <v/>
      </c>
      <c r="M59" s="16" t="s">
        <v>36</v>
      </c>
      <c r="N59" s="11" t="str">
        <f>M52</f>
        <v>Nr: 5 Poule E-C</v>
      </c>
      <c r="O59" s="12" t="s">
        <v>7</v>
      </c>
      <c r="P59" s="13" t="str">
        <f>M49</f>
        <v>Nr: 2 Poule E-C</v>
      </c>
      <c r="Q59" s="14"/>
      <c r="R59" s="12" t="s">
        <v>7</v>
      </c>
      <c r="S59" s="14"/>
      <c r="T59" s="12"/>
      <c r="U59" s="6" t="str">
        <f t="shared" si="29"/>
        <v/>
      </c>
      <c r="V59" s="6" t="str">
        <f t="shared" si="30"/>
        <v/>
      </c>
      <c r="X59" s="27" t="str">
        <f t="shared" ref="X59:X62" si="31">M49</f>
        <v>Nr: 2 Poule E-C</v>
      </c>
      <c r="Y59" s="6" t="str">
        <f>U57</f>
        <v/>
      </c>
      <c r="Z59" s="6" t="str">
        <f>V59</f>
        <v/>
      </c>
      <c r="AA59" s="6" t="str">
        <f>V61</f>
        <v/>
      </c>
      <c r="AB59" s="6" t="str">
        <f>U64</f>
        <v/>
      </c>
      <c r="AC59" s="28">
        <f t="shared" ref="AC59:AC62" si="32">SUM(Y59:AB59)</f>
        <v>0</v>
      </c>
      <c r="AD59" s="6">
        <f>SUMIF(N56:N65,X59,Q56:Q65)+SUMIF(P56:P65,X59,S56:S65)</f>
        <v>0</v>
      </c>
      <c r="AE59" s="6">
        <f>SUMIF(N56:N65,X59,S56:S65)+SUMIF(P56:P65,X59,Q56:Q65)</f>
        <v>0</v>
      </c>
      <c r="AF59" s="6">
        <f>SUMPRODUCT((N56:N65=X59)*(U56:U65=3))+SUMPRODUCT((P56:P65=X59)*(V56:V65=3))</f>
        <v>0</v>
      </c>
      <c r="AG59" s="6">
        <f>SUMPRODUCT((N56:N65=X59)*(U56:U65=1))+SUMPRODUCT((P56:P65=X59)*(V56:V65=1))</f>
        <v>0</v>
      </c>
      <c r="AH59" s="6">
        <f>SUMPRODUCT((N56:N65=X59)*(U56:U65=0))+SUMPRODUCT((P56:P65=X59)*(V56:V65=0))</f>
        <v>0</v>
      </c>
      <c r="AI59" s="29">
        <f>RANK(AC59,AC58:AC62,0)</f>
        <v>1</v>
      </c>
      <c r="AJ59" s="6">
        <f t="shared" ref="AJ59:AJ62" si="33">AD59-AE59</f>
        <v>0</v>
      </c>
    </row>
    <row r="60" spans="1:36">
      <c r="B60" s="10" t="s">
        <v>373</v>
      </c>
      <c r="C60" s="11" t="str">
        <f>B50</f>
        <v>Barcelona</v>
      </c>
      <c r="D60" s="12" t="s">
        <v>7</v>
      </c>
      <c r="E60" s="13" t="str">
        <f>B51</f>
        <v>AC Milan-Opende</v>
      </c>
      <c r="F60" s="14"/>
      <c r="G60" s="12" t="s">
        <v>7</v>
      </c>
      <c r="H60" s="14"/>
      <c r="I60" s="12"/>
      <c r="J60" s="6" t="str">
        <f t="shared" si="27"/>
        <v/>
      </c>
      <c r="K60" s="6" t="str">
        <f t="shared" si="28"/>
        <v/>
      </c>
      <c r="M60" s="16" t="s">
        <v>37</v>
      </c>
      <c r="N60" s="11" t="str">
        <f>M50</f>
        <v>Nr: 3 Poule E-C</v>
      </c>
      <c r="O60" s="12" t="s">
        <v>7</v>
      </c>
      <c r="P60" s="13" t="str">
        <f>M51</f>
        <v>Nr: 4 Poule E-C</v>
      </c>
      <c r="Q60" s="14"/>
      <c r="R60" s="12" t="s">
        <v>7</v>
      </c>
      <c r="S60" s="14"/>
      <c r="T60" s="12"/>
      <c r="U60" s="6" t="str">
        <f t="shared" si="29"/>
        <v/>
      </c>
      <c r="V60" s="6" t="str">
        <f t="shared" si="30"/>
        <v/>
      </c>
      <c r="X60" s="27" t="str">
        <f t="shared" si="31"/>
        <v>Nr: 3 Poule E-C</v>
      </c>
      <c r="Y60" s="6" t="str">
        <f>U58</f>
        <v/>
      </c>
      <c r="Z60" s="6" t="str">
        <f>U60</f>
        <v/>
      </c>
      <c r="AA60" s="6" t="str">
        <f>V62</f>
        <v/>
      </c>
      <c r="AB60" s="6" t="str">
        <f>V64</f>
        <v/>
      </c>
      <c r="AC60" s="28">
        <f t="shared" si="32"/>
        <v>0</v>
      </c>
      <c r="AD60" s="6">
        <f>SUMIF(N56:N65,X60,Q56:Q65)+SUMIF(P56:P65,X60,S56:S65)</f>
        <v>0</v>
      </c>
      <c r="AE60" s="6">
        <f>SUMIF(N56:N65,X60,S56:S65)+SUMIF(P56:P65,X60,Q56:Q65)</f>
        <v>0</v>
      </c>
      <c r="AF60" s="6">
        <f>SUMPRODUCT((N56:N65=X60)*(U56:U65=3))+SUMPRODUCT((P56:P65=X60)*(V56:V65=3))</f>
        <v>0</v>
      </c>
      <c r="AG60" s="6">
        <f>SUMPRODUCT((N56:N65=X60)*(U56:U65=1))+SUMPRODUCT((P56:P65=X60)*(V56:V65=1))</f>
        <v>0</v>
      </c>
      <c r="AH60" s="6">
        <f>SUMPRODUCT((N56:N65=X60)*(U56:U65=0))+SUMPRODUCT((P56:P65=X60)*(V56:V65=0))</f>
        <v>0</v>
      </c>
      <c r="AI60" s="29">
        <f>RANK(AC60,AC58:AC62,0)</f>
        <v>1</v>
      </c>
      <c r="AJ60" s="6">
        <f t="shared" si="33"/>
        <v>0</v>
      </c>
    </row>
    <row r="61" spans="1:36">
      <c r="B61" s="16" t="s">
        <v>374</v>
      </c>
      <c r="C61" s="11" t="str">
        <f>B48</f>
        <v>Manchester United</v>
      </c>
      <c r="D61" s="12" t="s">
        <v>7</v>
      </c>
      <c r="E61" s="13" t="str">
        <f>B49</f>
        <v>Tottenham</v>
      </c>
      <c r="F61" s="14"/>
      <c r="G61" s="12" t="s">
        <v>7</v>
      </c>
      <c r="H61" s="14"/>
      <c r="I61" s="12"/>
      <c r="J61" s="6" t="str">
        <f t="shared" si="27"/>
        <v/>
      </c>
      <c r="K61" s="6" t="str">
        <f t="shared" si="28"/>
        <v/>
      </c>
      <c r="M61" s="16" t="s">
        <v>412</v>
      </c>
      <c r="N61" s="11" t="str">
        <f>M48</f>
        <v>Nr: 5 Poule E-B</v>
      </c>
      <c r="O61" s="12" t="s">
        <v>7</v>
      </c>
      <c r="P61" s="13" t="str">
        <f>M49</f>
        <v>Nr: 2 Poule E-C</v>
      </c>
      <c r="Q61" s="14"/>
      <c r="R61" s="12" t="s">
        <v>7</v>
      </c>
      <c r="S61" s="14"/>
      <c r="T61" s="12"/>
      <c r="U61" s="6" t="str">
        <f t="shared" si="29"/>
        <v/>
      </c>
      <c r="V61" s="6" t="str">
        <f t="shared" si="30"/>
        <v/>
      </c>
      <c r="X61" s="27" t="str">
        <f t="shared" si="31"/>
        <v>Nr: 4 Poule E-C</v>
      </c>
      <c r="Y61" s="6" t="str">
        <f>V57</f>
        <v/>
      </c>
      <c r="Z61" s="6" t="str">
        <f>V60</f>
        <v/>
      </c>
      <c r="AA61" s="6" t="str">
        <f>U63</f>
        <v/>
      </c>
      <c r="AB61" s="6" t="str">
        <f>U65</f>
        <v/>
      </c>
      <c r="AC61" s="28">
        <f t="shared" si="32"/>
        <v>0</v>
      </c>
      <c r="AD61" s="6">
        <f>SUMIF(N56:N65,X61,Q56:Q65)+SUMIF(P56:P65,X61,S56:S65)</f>
        <v>0</v>
      </c>
      <c r="AE61" s="6">
        <f>SUMIF(N56:N65,X61,S56:S65)+SUMIF(P56:P65,X61,Q56:Q65)</f>
        <v>0</v>
      </c>
      <c r="AF61" s="6">
        <f>SUMPRODUCT((N56:N65=X61)*(U56:U65=3))+SUMPRODUCT((P56:P65=X61)*(V56:V65=3))</f>
        <v>0</v>
      </c>
      <c r="AG61" s="6">
        <f>SUMPRODUCT((N56:N65=X61)*(U56:U65=1))+SUMPRODUCT((P56:P65=X61)*(V56:V65=1))</f>
        <v>0</v>
      </c>
      <c r="AH61" s="6">
        <f>SUMPRODUCT((N56:N65=X61)*(U56:U65=0))+SUMPRODUCT((P56:P65=X61)*(V56:V65=0))</f>
        <v>0</v>
      </c>
      <c r="AI61" s="29">
        <f>RANK(AC61,AC58:AC62,0)</f>
        <v>1</v>
      </c>
      <c r="AJ61" s="6">
        <f t="shared" si="33"/>
        <v>0</v>
      </c>
    </row>
    <row r="62" spans="1:36">
      <c r="B62" s="16" t="s">
        <v>375</v>
      </c>
      <c r="C62" s="11" t="str">
        <f>B52</f>
        <v>Feyenoord</v>
      </c>
      <c r="D62" s="12" t="s">
        <v>7</v>
      </c>
      <c r="E62" s="13" t="str">
        <f>B50</f>
        <v>Barcelona</v>
      </c>
      <c r="F62" s="14"/>
      <c r="G62" s="12" t="s">
        <v>7</v>
      </c>
      <c r="H62" s="14"/>
      <c r="I62" s="12"/>
      <c r="J62" s="6" t="str">
        <f t="shared" si="27"/>
        <v/>
      </c>
      <c r="K62" s="6" t="str">
        <f t="shared" si="28"/>
        <v/>
      </c>
      <c r="M62" s="16" t="s">
        <v>408</v>
      </c>
      <c r="N62" s="11" t="str">
        <f>M52</f>
        <v>Nr: 5 Poule E-C</v>
      </c>
      <c r="O62" s="12" t="s">
        <v>7</v>
      </c>
      <c r="P62" s="13" t="str">
        <f>M50</f>
        <v>Nr: 3 Poule E-C</v>
      </c>
      <c r="Q62" s="14"/>
      <c r="R62" s="12" t="s">
        <v>7</v>
      </c>
      <c r="S62" s="14"/>
      <c r="T62" s="12"/>
      <c r="U62" s="6" t="str">
        <f>IF(Q62="","",IF(Q62&gt;S62,3,IF(Q62=S62,1,0)))</f>
        <v/>
      </c>
      <c r="V62" s="6" t="str">
        <f>IF(S62="","",IF(S62&gt;Q62,3,IF(S62=Q62,1,0)))</f>
        <v/>
      </c>
      <c r="X62" s="27" t="str">
        <f t="shared" si="31"/>
        <v>Nr: 5 Poule E-C</v>
      </c>
      <c r="Y62" s="6" t="str">
        <f>V56</f>
        <v/>
      </c>
      <c r="Z62" s="6" t="str">
        <f>U59</f>
        <v/>
      </c>
      <c r="AA62" s="6" t="str">
        <f>U62</f>
        <v/>
      </c>
      <c r="AB62" s="6" t="str">
        <f>V65</f>
        <v/>
      </c>
      <c r="AC62" s="28">
        <f t="shared" si="32"/>
        <v>0</v>
      </c>
      <c r="AD62" s="6">
        <f>SUMIF(N56:N65,X62,Q56:Q65)+SUMIF(P56:P65,X62,S56:S65)</f>
        <v>0</v>
      </c>
      <c r="AE62" s="6">
        <f>SUMIF(N56:N65,X62,S56:S65)+SUMIF(P56:P65,X62,Q56:Q65)</f>
        <v>0</v>
      </c>
      <c r="AF62" s="6">
        <f>SUMPRODUCT((N56:N65=X62)*(U56:U65=3))+SUMPRODUCT((P56:P65=X62)*(V56:V65=3))</f>
        <v>0</v>
      </c>
      <c r="AG62" s="6">
        <f>SUMPRODUCT((N56:N65=X62)*(U56:U65=1))+SUMPRODUCT((P56:P65=X62)*(V56:V65=1))</f>
        <v>0</v>
      </c>
      <c r="AH62" s="6">
        <f>SUMPRODUCT((N56:N65=X62)*(U56:U65=0))+SUMPRODUCT((P56:P65=X62)*(V56:V65=0))</f>
        <v>0</v>
      </c>
      <c r="AI62" s="29">
        <f>RANK(AC62,AC58:AC62,0)</f>
        <v>1</v>
      </c>
      <c r="AJ62" s="6">
        <f t="shared" si="33"/>
        <v>0</v>
      </c>
    </row>
    <row r="63" spans="1:36">
      <c r="B63" s="16" t="s">
        <v>376</v>
      </c>
      <c r="C63" s="11" t="str">
        <f>B51</f>
        <v>AC Milan-Opende</v>
      </c>
      <c r="D63" s="12" t="s">
        <v>7</v>
      </c>
      <c r="E63" s="13" t="str">
        <f>B48</f>
        <v>Manchester United</v>
      </c>
      <c r="F63" s="14"/>
      <c r="G63" s="12" t="s">
        <v>7</v>
      </c>
      <c r="H63" s="14"/>
      <c r="I63" s="12"/>
      <c r="J63" s="6" t="str">
        <f t="shared" si="27"/>
        <v/>
      </c>
      <c r="K63" s="6" t="str">
        <f t="shared" si="28"/>
        <v/>
      </c>
      <c r="M63" s="16" t="s">
        <v>409</v>
      </c>
      <c r="N63" s="11" t="str">
        <f>M51</f>
        <v>Nr: 4 Poule E-C</v>
      </c>
      <c r="O63" s="12" t="s">
        <v>7</v>
      </c>
      <c r="P63" s="13" t="str">
        <f>M48</f>
        <v>Nr: 5 Poule E-B</v>
      </c>
      <c r="Q63" s="14"/>
      <c r="R63" s="12" t="s">
        <v>7</v>
      </c>
      <c r="S63" s="14"/>
      <c r="T63" s="12"/>
      <c r="U63" s="6" t="str">
        <f t="shared" ref="U63:U65" si="34">IF(Q63="","",IF(Q63&gt;S63,3,IF(Q63=S63,1,0)))</f>
        <v/>
      </c>
      <c r="V63" s="6" t="str">
        <f t="shared" ref="V63:V65" si="35">IF(S63="","",IF(S63&gt;Q63,3,IF(S63=Q63,1,0)))</f>
        <v/>
      </c>
      <c r="AC63" s="4"/>
    </row>
    <row r="64" spans="1:36">
      <c r="B64" s="16" t="s">
        <v>377</v>
      </c>
      <c r="C64" s="11" t="str">
        <f>B49</f>
        <v>Tottenham</v>
      </c>
      <c r="D64" s="12" t="s">
        <v>7</v>
      </c>
      <c r="E64" s="13" t="str">
        <f>B50</f>
        <v>Barcelona</v>
      </c>
      <c r="F64" s="14"/>
      <c r="G64" s="12" t="s">
        <v>7</v>
      </c>
      <c r="H64" s="14"/>
      <c r="I64" s="12"/>
      <c r="J64" s="6" t="str">
        <f t="shared" si="27"/>
        <v/>
      </c>
      <c r="K64" s="6" t="str">
        <f t="shared" si="28"/>
        <v/>
      </c>
      <c r="M64" s="16" t="s">
        <v>410</v>
      </c>
      <c r="N64" s="11" t="str">
        <f>M49</f>
        <v>Nr: 2 Poule E-C</v>
      </c>
      <c r="O64" s="12" t="s">
        <v>7</v>
      </c>
      <c r="P64" s="13" t="str">
        <f>M50</f>
        <v>Nr: 3 Poule E-C</v>
      </c>
      <c r="Q64" s="14"/>
      <c r="R64" s="12" t="s">
        <v>7</v>
      </c>
      <c r="S64" s="14"/>
      <c r="T64" s="12"/>
      <c r="U64" s="6" t="str">
        <f t="shared" si="34"/>
        <v/>
      </c>
      <c r="V64" s="6" t="str">
        <f t="shared" si="35"/>
        <v/>
      </c>
      <c r="AC64" s="4"/>
    </row>
    <row r="65" spans="2:29">
      <c r="B65" s="16" t="s">
        <v>378</v>
      </c>
      <c r="C65" s="11" t="str">
        <f>B51</f>
        <v>AC Milan-Opende</v>
      </c>
      <c r="D65" s="12" t="s">
        <v>7</v>
      </c>
      <c r="E65" s="13" t="str">
        <f>B52</f>
        <v>Feyenoord</v>
      </c>
      <c r="F65" s="14"/>
      <c r="G65" s="12" t="s">
        <v>7</v>
      </c>
      <c r="H65" s="14"/>
      <c r="I65" s="12"/>
      <c r="J65" s="6" t="str">
        <f t="shared" si="27"/>
        <v/>
      </c>
      <c r="K65" s="6" t="str">
        <f t="shared" si="28"/>
        <v/>
      </c>
      <c r="M65" s="16" t="s">
        <v>411</v>
      </c>
      <c r="N65" s="11" t="str">
        <f>M51</f>
        <v>Nr: 4 Poule E-C</v>
      </c>
      <c r="O65" s="12" t="s">
        <v>7</v>
      </c>
      <c r="P65" s="13" t="str">
        <f>M52</f>
        <v>Nr: 5 Poule E-C</v>
      </c>
      <c r="Q65" s="14"/>
      <c r="R65" s="12" t="s">
        <v>7</v>
      </c>
      <c r="S65" s="14"/>
      <c r="T65" s="12"/>
      <c r="U65" s="6" t="str">
        <f t="shared" si="34"/>
        <v/>
      </c>
      <c r="V65" s="6" t="str">
        <f t="shared" si="35"/>
        <v/>
      </c>
      <c r="AC65" s="4"/>
    </row>
    <row r="66" spans="2:29" ht="18" customHeight="1">
      <c r="AC66" s="4"/>
    </row>
  </sheetData>
  <mergeCells count="14">
    <mergeCell ref="U11:V11"/>
    <mergeCell ref="C1:E1"/>
    <mergeCell ref="N1:P1"/>
    <mergeCell ref="F11:H11"/>
    <mergeCell ref="J11:K11"/>
    <mergeCell ref="Q11:S11"/>
    <mergeCell ref="F33:H33"/>
    <mergeCell ref="J33:K33"/>
    <mergeCell ref="Q33:S33"/>
    <mergeCell ref="U33:V33"/>
    <mergeCell ref="F55:H55"/>
    <mergeCell ref="J55:K55"/>
    <mergeCell ref="Q55:S55"/>
    <mergeCell ref="U55:V55"/>
  </mergeCells>
  <phoneticPr fontId="5" type="noConversion"/>
  <pageMargins left="0.70866141732283472" right="0.70866141732283472" top="0.74803149606299213" bottom="0.74803149606299213" header="0.31496062992125984" footer="0.31496062992125984"/>
  <pageSetup paperSize="8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88"/>
  <sheetViews>
    <sheetView topLeftCell="A52" zoomScale="80" zoomScaleNormal="80" workbookViewId="0">
      <selection activeCell="M83" sqref="M83:M87"/>
    </sheetView>
  </sheetViews>
  <sheetFormatPr defaultColWidth="9.140625" defaultRowHeight="15"/>
  <cols>
    <col min="1" max="1" width="2" style="1" bestFit="1" customWidth="1"/>
    <col min="2" max="2" width="17.85546875" style="1" bestFit="1" customWidth="1"/>
    <col min="3" max="3" width="20.28515625" style="1" bestFit="1" customWidth="1"/>
    <col min="4" max="4" width="1.5703125" style="47" bestFit="1" customWidth="1"/>
    <col min="5" max="5" width="20.28515625" style="1" bestFit="1" customWidth="1"/>
    <col min="6" max="6" width="3.5703125" style="1" customWidth="1"/>
    <col min="7" max="7" width="1.5703125" style="1" bestFit="1" customWidth="1"/>
    <col min="8" max="8" width="3.5703125" style="1" customWidth="1"/>
    <col min="9" max="9" width="4" style="1" customWidth="1"/>
    <col min="10" max="11" width="5.5703125" style="1" customWidth="1"/>
    <col min="12" max="12" width="9.140625" style="1"/>
    <col min="13" max="13" width="16.28515625" style="1" bestFit="1" customWidth="1"/>
    <col min="14" max="14" width="20.140625" style="1" bestFit="1" customWidth="1"/>
    <col min="15" max="15" width="1.5703125" style="47" bestFit="1" customWidth="1"/>
    <col min="16" max="16" width="20.140625" style="1" bestFit="1" customWidth="1"/>
    <col min="17" max="17" width="4.28515625" style="1" customWidth="1"/>
    <col min="18" max="18" width="1.5703125" style="1" bestFit="1" customWidth="1"/>
    <col min="19" max="19" width="4.28515625" style="1" customWidth="1"/>
    <col min="20" max="20" width="4.42578125" style="1" customWidth="1"/>
    <col min="21" max="22" width="5.28515625" style="1" customWidth="1"/>
    <col min="23" max="23" width="9.140625" style="1"/>
    <col min="24" max="24" width="17.85546875" style="1" bestFit="1" customWidth="1"/>
    <col min="25" max="27" width="3.5703125" style="1" customWidth="1"/>
    <col min="28" max="28" width="7.140625" style="1" customWidth="1"/>
    <col min="29" max="29" width="7.140625" style="1" bestFit="1" customWidth="1"/>
    <col min="30" max="31" width="6.5703125" style="1" bestFit="1" customWidth="1"/>
    <col min="32" max="32" width="6" style="1" bestFit="1" customWidth="1"/>
    <col min="33" max="34" width="7.28515625" style="1" bestFit="1" customWidth="1"/>
    <col min="35" max="36" width="9.5703125" style="1" bestFit="1" customWidth="1"/>
    <col min="37" max="16384" width="9.140625" style="1"/>
  </cols>
  <sheetData>
    <row r="1" spans="1:36" s="8" customFormat="1">
      <c r="B1" s="22"/>
      <c r="C1" s="247" t="s">
        <v>0</v>
      </c>
      <c r="D1" s="248"/>
      <c r="E1" s="248"/>
      <c r="F1" s="22"/>
      <c r="G1" s="22"/>
      <c r="H1" s="22"/>
      <c r="M1" s="22"/>
      <c r="N1" s="247" t="s">
        <v>1</v>
      </c>
      <c r="O1" s="248"/>
      <c r="P1" s="248"/>
      <c r="Q1" s="22"/>
      <c r="R1" s="22"/>
      <c r="S1" s="22"/>
      <c r="T1" s="22"/>
      <c r="U1" s="22"/>
      <c r="V1" s="22"/>
      <c r="X1" s="35" t="s">
        <v>88</v>
      </c>
    </row>
    <row r="2" spans="1:36">
      <c r="B2" s="2" t="s">
        <v>38</v>
      </c>
      <c r="M2" s="2" t="s">
        <v>39</v>
      </c>
    </row>
    <row r="3" spans="1:36">
      <c r="X3" s="37" t="str">
        <f>B2</f>
        <v>Poule E-D</v>
      </c>
      <c r="Y3" s="36" t="s">
        <v>79</v>
      </c>
      <c r="Z3" s="36" t="s">
        <v>80</v>
      </c>
      <c r="AA3" s="36" t="s">
        <v>81</v>
      </c>
      <c r="AB3" s="36" t="s">
        <v>87</v>
      </c>
      <c r="AC3" s="36" t="s">
        <v>4</v>
      </c>
      <c r="AD3" s="36" t="s">
        <v>82</v>
      </c>
      <c r="AE3" s="36" t="s">
        <v>83</v>
      </c>
      <c r="AF3" s="36" t="s">
        <v>84</v>
      </c>
      <c r="AG3" s="36" t="s">
        <v>85</v>
      </c>
      <c r="AH3" s="36" t="s">
        <v>86</v>
      </c>
      <c r="AI3" s="36" t="s">
        <v>5</v>
      </c>
      <c r="AJ3" s="36" t="s">
        <v>127</v>
      </c>
    </row>
    <row r="4" spans="1:36">
      <c r="A4" s="1">
        <v>1</v>
      </c>
      <c r="B4" s="41" t="s">
        <v>158</v>
      </c>
      <c r="C4" s="5" t="s">
        <v>622</v>
      </c>
      <c r="M4" s="42" t="s">
        <v>158</v>
      </c>
      <c r="N4" s="5" t="s">
        <v>622</v>
      </c>
      <c r="X4" s="27" t="str">
        <f>B4</f>
        <v>Manchester City</v>
      </c>
      <c r="Y4" s="6">
        <f>J12</f>
        <v>3</v>
      </c>
      <c r="Z4" s="6">
        <f>K14</f>
        <v>1</v>
      </c>
      <c r="AA4" s="6">
        <f>J17</f>
        <v>3</v>
      </c>
      <c r="AB4" s="6">
        <f>K19</f>
        <v>3</v>
      </c>
      <c r="AC4" s="28">
        <f>SUM(Y4:AB4)</f>
        <v>10</v>
      </c>
      <c r="AD4" s="6">
        <f>SUMIF(C12:C21,X4,F12:F21)+SUMIF(E12:E21,X4,H12:H21)</f>
        <v>6</v>
      </c>
      <c r="AE4" s="6">
        <f>SUMIF(C12:C21,X4,H12:H21)+SUMIF(E12:E21,X4,F12:F21)</f>
        <v>0</v>
      </c>
      <c r="AF4" s="6">
        <f>SUMPRODUCT((C12:C21=X4)*(J12:J21=3))+SUMPRODUCT((E12:E21=X4)*(K12:K21=3))</f>
        <v>3</v>
      </c>
      <c r="AG4" s="6">
        <f>SUMPRODUCT((C12:C21=X4)*(J12:J21=1))+SUMPRODUCT((E12:E21=X4)*(K12:K21=1))</f>
        <v>1</v>
      </c>
      <c r="AH4" s="6">
        <f>SUMPRODUCT((C12:C21=X4)*(J12:J21=0))+SUMPRODUCT((E12:E21=X4)*(K12:K21=0))</f>
        <v>0</v>
      </c>
      <c r="AI4" s="29">
        <f>RANK(AC4,AC4:AC8,0)</f>
        <v>1</v>
      </c>
      <c r="AJ4" s="6">
        <f>AD4-AE4</f>
        <v>6</v>
      </c>
    </row>
    <row r="5" spans="1:36">
      <c r="A5" s="1">
        <v>2</v>
      </c>
      <c r="B5" s="41" t="s">
        <v>101</v>
      </c>
      <c r="C5" s="5" t="str">
        <f>VLOOKUP(B5,'Teams + teamnaam'!$AA$2:$AD$53,3,FALSE)</f>
        <v>VEV'67</v>
      </c>
      <c r="M5" s="42" t="s">
        <v>109</v>
      </c>
      <c r="N5" s="5" t="str">
        <f>VLOOKUP(M5,'Teams + teamnaam'!$AA$2:$AD$53,3,FALSE)</f>
        <v>SV Marum</v>
      </c>
      <c r="X5" s="27" t="str">
        <f t="shared" ref="X5:X8" si="0">B5</f>
        <v>Liverpool</v>
      </c>
      <c r="Y5" s="6">
        <f>J13</f>
        <v>0</v>
      </c>
      <c r="Z5" s="6">
        <f>K15</f>
        <v>0</v>
      </c>
      <c r="AA5" s="6">
        <f>K17</f>
        <v>0</v>
      </c>
      <c r="AB5" s="6">
        <f>J20</f>
        <v>0</v>
      </c>
      <c r="AC5" s="28">
        <f t="shared" ref="AC5:AC8" si="1">SUM(Y5:AB5)</f>
        <v>0</v>
      </c>
      <c r="AD5" s="6">
        <f>SUMIF(C12:C21,X5,F12:F21)+SUMIF(E12:E21,X5,H12:H21)</f>
        <v>0</v>
      </c>
      <c r="AE5" s="6">
        <f>SUMIF(C12:C21,X5,H12:H21)+SUMIF(E12:E21,X5,F12:F21)</f>
        <v>12</v>
      </c>
      <c r="AF5" s="6">
        <f>SUMPRODUCT((C12:C21=X5)*(J12:J21=3))+SUMPRODUCT((E12:E21=X5)*(K12:K21=3))</f>
        <v>0</v>
      </c>
      <c r="AG5" s="6">
        <f>SUMPRODUCT((C12:C21=X5)*(J12:J21=1))+SUMPRODUCT((E12:E21=X5)*(K12:K21=1))</f>
        <v>0</v>
      </c>
      <c r="AH5" s="6">
        <f>SUMPRODUCT((C12:C21=X5)*(J12:J21=0))+SUMPRODUCT((E12:E21=X5)*(K12:K21=0))</f>
        <v>4</v>
      </c>
      <c r="AI5" s="29">
        <f>RANK(AC5,AC4:AC8,0)</f>
        <v>5</v>
      </c>
      <c r="AJ5" s="6">
        <f t="shared" ref="AJ5:AJ8" si="2">AD5-AE5</f>
        <v>-12</v>
      </c>
    </row>
    <row r="6" spans="1:36">
      <c r="A6" s="1">
        <v>3</v>
      </c>
      <c r="B6" s="41" t="s">
        <v>98</v>
      </c>
      <c r="C6" s="5" t="str">
        <f>VLOOKUP(B6,'Teams + teamnaam'!$AA$2:$AD$53,3,FALSE)</f>
        <v>Grootegast</v>
      </c>
      <c r="M6" s="42" t="s">
        <v>98</v>
      </c>
      <c r="N6" s="5" t="str">
        <f>VLOOKUP(M6,'Teams + teamnaam'!$AA$2:$AD$53,3,FALSE)</f>
        <v>Grootegast</v>
      </c>
      <c r="X6" s="27" t="str">
        <f t="shared" si="0"/>
        <v>Bayern Munchen</v>
      </c>
      <c r="Y6" s="6">
        <f>J14</f>
        <v>1</v>
      </c>
      <c r="Z6" s="6">
        <f>J16</f>
        <v>3</v>
      </c>
      <c r="AA6" s="6">
        <f>K18</f>
        <v>0</v>
      </c>
      <c r="AB6" s="6">
        <f>K20</f>
        <v>3</v>
      </c>
      <c r="AC6" s="28">
        <f t="shared" si="1"/>
        <v>7</v>
      </c>
      <c r="AD6" s="6">
        <f>SUMIF(C12:C21,X6,F12:F21)+SUMIF(E12:E21,X6,H12:H21)</f>
        <v>6</v>
      </c>
      <c r="AE6" s="6">
        <f>SUMIF(C12:C21,X6,H12:H21)+SUMIF(E12:E21,X6,F12:F21)</f>
        <v>2</v>
      </c>
      <c r="AF6" s="6">
        <f>SUMPRODUCT((C12:C21=X6)*(J12:J21=3))+SUMPRODUCT((E12:E21=X6)*(K12:K21=3))</f>
        <v>2</v>
      </c>
      <c r="AG6" s="6">
        <f>SUMPRODUCT((C12:C21=X6)*(J12:J21=1))+SUMPRODUCT((E12:E21=X6)*(K12:K21=1))</f>
        <v>1</v>
      </c>
      <c r="AH6" s="6">
        <f>SUMPRODUCT((C12:C21=X6)*(J12:J21=0))+SUMPRODUCT((E12:E21=X6)*(K12:K21=0))</f>
        <v>1</v>
      </c>
      <c r="AI6" s="29">
        <f>RANK(AC6,AC4:AC8,0)</f>
        <v>3</v>
      </c>
      <c r="AJ6" s="6">
        <f t="shared" si="2"/>
        <v>4</v>
      </c>
    </row>
    <row r="7" spans="1:36">
      <c r="A7" s="1">
        <v>4</v>
      </c>
      <c r="B7" s="41" t="s">
        <v>103</v>
      </c>
      <c r="C7" s="5" t="str">
        <f>VLOOKUP(B7,'Teams + teamnaam'!$AA$2:$AD$53,3,FALSE)</f>
        <v>VV Grijpskerk</v>
      </c>
      <c r="M7" s="42" t="s">
        <v>116</v>
      </c>
      <c r="N7" s="5" t="str">
        <f>VLOOKUP(M7,'Teams + teamnaam'!$AA$2:$AD$53,3,FALSE)</f>
        <v>VEV'67</v>
      </c>
      <c r="X7" s="27" t="str">
        <f t="shared" si="0"/>
        <v>Juventus</v>
      </c>
      <c r="Y7" s="6">
        <f>K13</f>
        <v>3</v>
      </c>
      <c r="Z7" s="6">
        <f>K16</f>
        <v>0</v>
      </c>
      <c r="AA7" s="6">
        <f>J19</f>
        <v>0</v>
      </c>
      <c r="AB7" s="6">
        <f>J21</f>
        <v>0</v>
      </c>
      <c r="AC7" s="28">
        <f t="shared" si="1"/>
        <v>3</v>
      </c>
      <c r="AD7" s="6">
        <f>SUMIF(C12:C21,X7,F12:F21)+SUMIF(E12:E21,X7,H12:H21)</f>
        <v>3</v>
      </c>
      <c r="AE7" s="6">
        <f>SUMIF(C12:C21,X7,H12:H21)+SUMIF(E12:E21,X7,F12:F21)</f>
        <v>6</v>
      </c>
      <c r="AF7" s="6">
        <f>SUMPRODUCT((C12:C21=X7)*(J12:J21=3))+SUMPRODUCT((E12:E21=X7)*(K12:K21=3))</f>
        <v>1</v>
      </c>
      <c r="AG7" s="6">
        <f>SUMPRODUCT((C12:C21=X7)*(J12:J21=1))+SUMPRODUCT((E12:E21=X7)*(K12:K21=1))</f>
        <v>0</v>
      </c>
      <c r="AH7" s="6">
        <f>SUMPRODUCT((C12:C21=X7)*(J12:J21=0))+SUMPRODUCT((E12:E21=X7)*(K12:K21=0))</f>
        <v>3</v>
      </c>
      <c r="AI7" s="29">
        <f>RANK(AC7,AC4:AC8,0)</f>
        <v>4</v>
      </c>
      <c r="AJ7" s="6">
        <f t="shared" si="2"/>
        <v>-3</v>
      </c>
    </row>
    <row r="8" spans="1:36">
      <c r="A8" s="1">
        <v>5</v>
      </c>
      <c r="B8" s="41" t="s">
        <v>109</v>
      </c>
      <c r="C8" s="5" t="str">
        <f>VLOOKUP(B8,'Teams + teamnaam'!$AA$2:$AD$53,3,FALSE)</f>
        <v>SV Marum</v>
      </c>
      <c r="M8" s="42" t="s">
        <v>105</v>
      </c>
      <c r="N8" s="5" t="str">
        <f>VLOOKUP(M8,'Teams + teamnaam'!$AA$2:$AD$53,3,FALSE)</f>
        <v>VEV'67</v>
      </c>
      <c r="P8" s="1" t="s">
        <v>27</v>
      </c>
      <c r="X8" s="27" t="str">
        <f t="shared" si="0"/>
        <v>Valencia</v>
      </c>
      <c r="Y8" s="6">
        <f>K12</f>
        <v>0</v>
      </c>
      <c r="Z8" s="6">
        <f>J15</f>
        <v>3</v>
      </c>
      <c r="AA8" s="6">
        <f>J18</f>
        <v>3</v>
      </c>
      <c r="AB8" s="6">
        <f>K21</f>
        <v>3</v>
      </c>
      <c r="AC8" s="28">
        <f t="shared" si="1"/>
        <v>9</v>
      </c>
      <c r="AD8" s="6">
        <f>SUMIF(C12:C21,X8,F12:F21)+SUMIF(E12:E21,X8,H12:H21)</f>
        <v>7</v>
      </c>
      <c r="AE8" s="6">
        <f>SUMIF(C12:C21,X8,H12:H21)+SUMIF(E12:E21,X8,F12:F21)</f>
        <v>2</v>
      </c>
      <c r="AF8" s="6">
        <f>SUMPRODUCT((C12:C21=X8)*(J12:J21=3))+SUMPRODUCT((E12:E21=X8)*(K12:K21=3))</f>
        <v>3</v>
      </c>
      <c r="AG8" s="6">
        <f>SUMPRODUCT((C12:C21=X8)*(J12:J21=1))+SUMPRODUCT((E12:E21=X8)*(K12:K21=1))</f>
        <v>0</v>
      </c>
      <c r="AH8" s="6">
        <f>SUMPRODUCT((C12:C21=X8)*(J12:J21=0))+SUMPRODUCT((E12:E21=X8)*(K12:K21=0))</f>
        <v>1</v>
      </c>
      <c r="AI8" s="29">
        <f>RANK(AC8,AC4:AC8,0)</f>
        <v>2</v>
      </c>
      <c r="AJ8" s="6">
        <f t="shared" si="2"/>
        <v>5</v>
      </c>
    </row>
    <row r="9" spans="1:36">
      <c r="D9" s="47" t="s">
        <v>27</v>
      </c>
      <c r="X9" s="31"/>
      <c r="Y9" s="32"/>
      <c r="Z9" s="32"/>
      <c r="AA9" s="32"/>
      <c r="AB9" s="32"/>
      <c r="AC9" s="32"/>
      <c r="AD9" s="32"/>
      <c r="AE9" s="32"/>
      <c r="AF9" s="31"/>
      <c r="AG9" s="31"/>
      <c r="AH9" s="31"/>
    </row>
    <row r="10" spans="1:36">
      <c r="B10" s="2" t="s">
        <v>629</v>
      </c>
      <c r="D10" s="48"/>
      <c r="E10" s="2" t="s">
        <v>334</v>
      </c>
      <c r="M10" s="64" t="s">
        <v>630</v>
      </c>
      <c r="P10" s="2" t="s">
        <v>334</v>
      </c>
      <c r="X10" s="31"/>
      <c r="Y10" s="32"/>
      <c r="Z10" s="32"/>
      <c r="AA10" s="32"/>
      <c r="AB10" s="32"/>
      <c r="AC10" s="32"/>
      <c r="AD10" s="32"/>
      <c r="AE10" s="32"/>
      <c r="AF10" s="31"/>
      <c r="AG10" s="31"/>
      <c r="AH10" s="31"/>
    </row>
    <row r="11" spans="1:36">
      <c r="B11" s="8"/>
      <c r="C11" s="8"/>
      <c r="D11" s="45"/>
      <c r="E11" s="8"/>
      <c r="F11" s="249" t="s">
        <v>5</v>
      </c>
      <c r="G11" s="171"/>
      <c r="H11" s="171"/>
      <c r="I11" s="8"/>
      <c r="J11" s="250" t="s">
        <v>4</v>
      </c>
      <c r="K11" s="249"/>
      <c r="L11" s="46"/>
      <c r="M11" s="8"/>
      <c r="N11" s="8"/>
      <c r="O11" s="45"/>
      <c r="P11" s="8"/>
      <c r="Q11" s="249" t="s">
        <v>5</v>
      </c>
      <c r="R11" s="171"/>
      <c r="S11" s="171"/>
      <c r="T11" s="8"/>
      <c r="U11" s="250" t="s">
        <v>4</v>
      </c>
      <c r="V11" s="249"/>
      <c r="X11" s="35" t="s">
        <v>88</v>
      </c>
      <c r="Y11" s="32"/>
      <c r="Z11" s="32"/>
      <c r="AA11" s="32"/>
      <c r="AB11" s="32"/>
      <c r="AC11" s="32"/>
      <c r="AD11" s="32"/>
      <c r="AE11" s="32"/>
      <c r="AF11" s="31"/>
      <c r="AG11" s="33"/>
      <c r="AH11" s="31"/>
    </row>
    <row r="12" spans="1:36">
      <c r="B12" s="10" t="s">
        <v>330</v>
      </c>
      <c r="C12" s="11" t="str">
        <f>B4</f>
        <v>Manchester City</v>
      </c>
      <c r="D12" s="12" t="s">
        <v>7</v>
      </c>
      <c r="E12" s="13" t="str">
        <f>B8</f>
        <v>Valencia</v>
      </c>
      <c r="F12" s="14">
        <v>1</v>
      </c>
      <c r="G12" s="12" t="s">
        <v>7</v>
      </c>
      <c r="H12" s="14">
        <v>0</v>
      </c>
      <c r="I12" s="12"/>
      <c r="J12" s="6">
        <f>IF(F12="","",IF(F12&gt;H12,3,IF(F12=H12,1,0)))</f>
        <v>3</v>
      </c>
      <c r="K12" s="6">
        <f>IF(H12="","",IF(H12&gt;F12,3,IF(H12=F12,1,0)))</f>
        <v>0</v>
      </c>
      <c r="M12" s="10" t="s">
        <v>25</v>
      </c>
      <c r="N12" s="11" t="str">
        <f>M4</f>
        <v>Manchester City</v>
      </c>
      <c r="O12" s="12" t="s">
        <v>7</v>
      </c>
      <c r="P12" s="13" t="str">
        <f>M8</f>
        <v>Chelsea</v>
      </c>
      <c r="Q12" s="14"/>
      <c r="R12" s="12" t="s">
        <v>7</v>
      </c>
      <c r="S12" s="14"/>
      <c r="T12" s="12"/>
      <c r="U12" s="6" t="str">
        <f>IF(Q12="","",IF(Q12&gt;S12,3,IF(Q12=S12,1,0)))</f>
        <v/>
      </c>
      <c r="V12" s="6" t="str">
        <f>IF(S12="","",IF(S12&gt;Q12,3,IF(S12=Q12,1,0)))</f>
        <v/>
      </c>
      <c r="X12" s="31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6">
      <c r="B13" s="16" t="s">
        <v>331</v>
      </c>
      <c r="C13" s="11" t="str">
        <f>B5</f>
        <v>Liverpool</v>
      </c>
      <c r="D13" s="12" t="s">
        <v>7</v>
      </c>
      <c r="E13" s="13" t="str">
        <f>B7</f>
        <v>Juventus</v>
      </c>
      <c r="F13" s="14">
        <v>0</v>
      </c>
      <c r="G13" s="12" t="s">
        <v>7</v>
      </c>
      <c r="H13" s="14">
        <v>3</v>
      </c>
      <c r="I13" s="12"/>
      <c r="J13" s="6">
        <f t="shared" ref="J13:J21" si="3">IF(F13="","",IF(F13&gt;H13,3,IF(F13=H13,1,0)))</f>
        <v>0</v>
      </c>
      <c r="K13" s="6">
        <f t="shared" ref="K13:K21" si="4">IF(H13="","",IF(H13&gt;F13,3,IF(H13=F13,1,0)))</f>
        <v>3</v>
      </c>
      <c r="M13" s="16" t="s">
        <v>26</v>
      </c>
      <c r="N13" s="11" t="str">
        <f>M5</f>
        <v>Valencia</v>
      </c>
      <c r="O13" s="12" t="s">
        <v>7</v>
      </c>
      <c r="P13" s="13" t="str">
        <f>M7</f>
        <v>Arsenal</v>
      </c>
      <c r="Q13" s="14"/>
      <c r="R13" s="12" t="s">
        <v>7</v>
      </c>
      <c r="S13" s="14"/>
      <c r="T13" s="12"/>
      <c r="U13" s="6" t="str">
        <f t="shared" ref="U13:U17" si="5">IF(Q13="","",IF(Q13&gt;S13,3,IF(Q13=S13,1,0)))</f>
        <v/>
      </c>
      <c r="V13" s="6" t="str">
        <f t="shared" ref="V13:V17" si="6">IF(S13="","",IF(S13&gt;Q13,3,IF(S13=Q13,1,0)))</f>
        <v/>
      </c>
      <c r="X13" s="37" t="str">
        <f>M2</f>
        <v>Poule E-DD</v>
      </c>
      <c r="Y13" s="36" t="s">
        <v>79</v>
      </c>
      <c r="Z13" s="36" t="s">
        <v>80</v>
      </c>
      <c r="AA13" s="36" t="s">
        <v>81</v>
      </c>
      <c r="AB13" s="36" t="s">
        <v>87</v>
      </c>
      <c r="AC13" s="36" t="s">
        <v>4</v>
      </c>
      <c r="AD13" s="36" t="s">
        <v>82</v>
      </c>
      <c r="AE13" s="36" t="s">
        <v>83</v>
      </c>
      <c r="AF13" s="36" t="s">
        <v>84</v>
      </c>
      <c r="AG13" s="36" t="s">
        <v>85</v>
      </c>
      <c r="AH13" s="36" t="s">
        <v>86</v>
      </c>
      <c r="AI13" s="36" t="s">
        <v>5</v>
      </c>
      <c r="AJ13" s="36" t="s">
        <v>127</v>
      </c>
    </row>
    <row r="14" spans="1:36">
      <c r="B14" s="16" t="s">
        <v>332</v>
      </c>
      <c r="C14" s="11" t="str">
        <f>B6</f>
        <v>Bayern Munchen</v>
      </c>
      <c r="D14" s="12" t="s">
        <v>7</v>
      </c>
      <c r="E14" s="13" t="str">
        <f>B4</f>
        <v>Manchester City</v>
      </c>
      <c r="F14" s="14">
        <v>0</v>
      </c>
      <c r="G14" s="17" t="s">
        <v>7</v>
      </c>
      <c r="H14" s="14">
        <v>0</v>
      </c>
      <c r="I14" s="12"/>
      <c r="J14" s="6">
        <f t="shared" si="3"/>
        <v>1</v>
      </c>
      <c r="K14" s="6">
        <f t="shared" si="4"/>
        <v>1</v>
      </c>
      <c r="M14" s="16" t="s">
        <v>30</v>
      </c>
      <c r="N14" s="11" t="str">
        <f>M6</f>
        <v>Bayern Munchen</v>
      </c>
      <c r="O14" s="12" t="s">
        <v>7</v>
      </c>
      <c r="P14" s="13" t="str">
        <f>M4</f>
        <v>Manchester City</v>
      </c>
      <c r="Q14" s="14"/>
      <c r="R14" s="17" t="s">
        <v>7</v>
      </c>
      <c r="S14" s="14"/>
      <c r="T14" s="12"/>
      <c r="U14" s="6" t="str">
        <f t="shared" si="5"/>
        <v/>
      </c>
      <c r="V14" s="6" t="str">
        <f t="shared" si="6"/>
        <v/>
      </c>
      <c r="X14" s="27" t="str">
        <f>M4</f>
        <v>Manchester City</v>
      </c>
      <c r="Y14" s="6" t="str">
        <f>U12</f>
        <v/>
      </c>
      <c r="Z14" s="6" t="str">
        <f>V14</f>
        <v/>
      </c>
      <c r="AA14" s="6" t="str">
        <f>U17</f>
        <v/>
      </c>
      <c r="AB14" s="6" t="str">
        <f>V19</f>
        <v/>
      </c>
      <c r="AC14" s="28">
        <f>SUM(Y14:AB14)</f>
        <v>0</v>
      </c>
      <c r="AD14" s="6">
        <f>SUMIF(N12:N21,X14,Q12:Q21)+SUMIF(P12:P21,X14,S12:S21)</f>
        <v>0</v>
      </c>
      <c r="AE14" s="6">
        <f>SUMIF(N12:N21,X14,S12:S21)+SUMIF(P12:P21,X14,Q12:Q21)</f>
        <v>0</v>
      </c>
      <c r="AF14" s="6">
        <f>SUMPRODUCT((N12:N21=X14)*(U12:U21=3))+SUMPRODUCT((P12:P21=X14)*(V12:V21=3))</f>
        <v>0</v>
      </c>
      <c r="AG14" s="6">
        <f>SUMPRODUCT((N12:N21=X14)*(U12:U21=1))+SUMPRODUCT((P12:P21=X14)*(V12:V21=1))</f>
        <v>0</v>
      </c>
      <c r="AH14" s="6">
        <f>SUMPRODUCT((N12:N21=X14)*(U12:U21=0))+SUMPRODUCT((P12:P21=X14)*(V12:V21=0))</f>
        <v>0</v>
      </c>
      <c r="AI14" s="29">
        <f>RANK(AC14,AC14:AC18,0)</f>
        <v>1</v>
      </c>
      <c r="AJ14" s="6">
        <f>AD14-AE14</f>
        <v>0</v>
      </c>
    </row>
    <row r="15" spans="1:36">
      <c r="B15" s="16" t="s">
        <v>333</v>
      </c>
      <c r="C15" s="11" t="str">
        <f>B8</f>
        <v>Valencia</v>
      </c>
      <c r="D15" s="12" t="s">
        <v>7</v>
      </c>
      <c r="E15" s="13" t="str">
        <f>B5</f>
        <v>Liverpool</v>
      </c>
      <c r="F15" s="14">
        <v>3</v>
      </c>
      <c r="G15" s="12" t="s">
        <v>7</v>
      </c>
      <c r="H15" s="14">
        <v>0</v>
      </c>
      <c r="I15" s="12"/>
      <c r="J15" s="6">
        <f t="shared" si="3"/>
        <v>3</v>
      </c>
      <c r="K15" s="6">
        <f t="shared" si="4"/>
        <v>0</v>
      </c>
      <c r="M15" s="16" t="s">
        <v>32</v>
      </c>
      <c r="N15" s="11" t="str">
        <f>M8</f>
        <v>Chelsea</v>
      </c>
      <c r="O15" s="12" t="s">
        <v>7</v>
      </c>
      <c r="P15" s="13" t="str">
        <f>M5</f>
        <v>Valencia</v>
      </c>
      <c r="Q15" s="14"/>
      <c r="R15" s="12" t="s">
        <v>7</v>
      </c>
      <c r="S15" s="14"/>
      <c r="T15" s="12"/>
      <c r="U15" s="6" t="str">
        <f t="shared" si="5"/>
        <v/>
      </c>
      <c r="V15" s="6" t="str">
        <f t="shared" si="6"/>
        <v/>
      </c>
      <c r="X15" s="27" t="str">
        <f t="shared" ref="X15:X18" si="7">M5</f>
        <v>Valencia</v>
      </c>
      <c r="Y15" s="6" t="str">
        <f>U13</f>
        <v/>
      </c>
      <c r="Z15" s="6" t="str">
        <f>V15</f>
        <v/>
      </c>
      <c r="AA15" s="6" t="str">
        <f>V17</f>
        <v/>
      </c>
      <c r="AB15" s="6" t="str">
        <f>U20</f>
        <v/>
      </c>
      <c r="AC15" s="28">
        <f t="shared" ref="AC15:AC18" si="8">SUM(Y15:AB15)</f>
        <v>0</v>
      </c>
      <c r="AD15" s="6">
        <f>SUMIF(N12:N21,X15,Q12:Q21)+SUMIF(P12:P21,X15,S12:S21)</f>
        <v>0</v>
      </c>
      <c r="AE15" s="6">
        <f>SUMIF(N12:N21,X15,S12:S21)+SUMIF(P12:P21,X15,Q12:Q21)</f>
        <v>0</v>
      </c>
      <c r="AF15" s="6">
        <f>SUMPRODUCT((N12:N21=X15)*(U12:U21=3))+SUMPRODUCT((P12:P21=X15)*(V12:V21=3))</f>
        <v>0</v>
      </c>
      <c r="AG15" s="6">
        <f>SUMPRODUCT((N12:N21=X15)*(U12:U21=1))+SUMPRODUCT((P12:P21=X15)*(V12:V21=1))</f>
        <v>0</v>
      </c>
      <c r="AH15" s="6">
        <f>SUMPRODUCT((N12:N21=X15)*(U12:U21=0))+SUMPRODUCT((P12:P21=X15)*(V12:V21=0))</f>
        <v>0</v>
      </c>
      <c r="AI15" s="29">
        <f>RANK(AC15,AC14:AC18,0)</f>
        <v>1</v>
      </c>
      <c r="AJ15" s="6">
        <f t="shared" ref="AJ15:AJ18" si="9">AD15-AE15</f>
        <v>0</v>
      </c>
    </row>
    <row r="16" spans="1:36">
      <c r="B16" s="10" t="s">
        <v>335</v>
      </c>
      <c r="C16" s="11" t="str">
        <f>B6</f>
        <v>Bayern Munchen</v>
      </c>
      <c r="D16" s="12" t="s">
        <v>7</v>
      </c>
      <c r="E16" s="13" t="str">
        <f>B7</f>
        <v>Juventus</v>
      </c>
      <c r="F16" s="14">
        <v>2</v>
      </c>
      <c r="G16" s="12" t="s">
        <v>7</v>
      </c>
      <c r="H16" s="14">
        <v>0</v>
      </c>
      <c r="I16" s="12"/>
      <c r="J16" s="6">
        <f t="shared" si="3"/>
        <v>3</v>
      </c>
      <c r="K16" s="6">
        <f t="shared" si="4"/>
        <v>0</v>
      </c>
      <c r="M16" s="10" t="s">
        <v>34</v>
      </c>
      <c r="N16" s="11" t="str">
        <f>M6</f>
        <v>Bayern Munchen</v>
      </c>
      <c r="O16" s="12" t="s">
        <v>7</v>
      </c>
      <c r="P16" s="13" t="str">
        <f>M7</f>
        <v>Arsenal</v>
      </c>
      <c r="Q16" s="14"/>
      <c r="R16" s="12" t="s">
        <v>7</v>
      </c>
      <c r="S16" s="14"/>
      <c r="T16" s="12"/>
      <c r="U16" s="6" t="str">
        <f t="shared" si="5"/>
        <v/>
      </c>
      <c r="V16" s="6" t="str">
        <f t="shared" si="6"/>
        <v/>
      </c>
      <c r="X16" s="27" t="str">
        <f t="shared" si="7"/>
        <v>Bayern Munchen</v>
      </c>
      <c r="Y16" s="6" t="str">
        <f>U14</f>
        <v/>
      </c>
      <c r="Z16" s="6" t="str">
        <f>U16</f>
        <v/>
      </c>
      <c r="AA16" s="6" t="str">
        <f>V18</f>
        <v/>
      </c>
      <c r="AB16" s="6" t="str">
        <f>V20</f>
        <v/>
      </c>
      <c r="AC16" s="28">
        <f t="shared" si="8"/>
        <v>0</v>
      </c>
      <c r="AD16" s="6">
        <f>SUMIF(N12:N21,X16,Q12:Q21)+SUMIF(P12:P21,X16,S12:S21)</f>
        <v>0</v>
      </c>
      <c r="AE16" s="6">
        <f>SUMIF(N12:N21,X16,S12:S21)+SUMIF(P12:P21,X16,Q12:Q21)</f>
        <v>0</v>
      </c>
      <c r="AF16" s="6">
        <f>SUMPRODUCT((N12:N21=X16)*(U12:U21=3))+SUMPRODUCT((P12:P21=X16)*(V12:V21=3))</f>
        <v>0</v>
      </c>
      <c r="AG16" s="6">
        <f>SUMPRODUCT((N12:N21=X16)*(U12:U21=1))+SUMPRODUCT((P12:P21=X16)*(V12:V21=1))</f>
        <v>0</v>
      </c>
      <c r="AH16" s="6">
        <f>SUMPRODUCT((N12:N21=X16)*(U12:U21=0))+SUMPRODUCT((P12:P21=X16)*(V12:V21=0))</f>
        <v>0</v>
      </c>
      <c r="AI16" s="29">
        <f>RANK(AC16,AC14:AC18,0)</f>
        <v>1</v>
      </c>
      <c r="AJ16" s="6">
        <f t="shared" si="9"/>
        <v>0</v>
      </c>
    </row>
    <row r="17" spans="1:36">
      <c r="B17" s="16" t="s">
        <v>336</v>
      </c>
      <c r="C17" s="11" t="str">
        <f>B4</f>
        <v>Manchester City</v>
      </c>
      <c r="D17" s="12" t="s">
        <v>7</v>
      </c>
      <c r="E17" s="13" t="str">
        <f>B5</f>
        <v>Liverpool</v>
      </c>
      <c r="F17" s="14">
        <v>3</v>
      </c>
      <c r="G17" s="12" t="s">
        <v>7</v>
      </c>
      <c r="H17" s="14">
        <v>0</v>
      </c>
      <c r="I17" s="12"/>
      <c r="J17" s="6">
        <f t="shared" si="3"/>
        <v>3</v>
      </c>
      <c r="K17" s="6">
        <f t="shared" si="4"/>
        <v>0</v>
      </c>
      <c r="M17" s="16" t="s">
        <v>8</v>
      </c>
      <c r="N17" s="11" t="str">
        <f>M4</f>
        <v>Manchester City</v>
      </c>
      <c r="O17" s="12" t="s">
        <v>7</v>
      </c>
      <c r="P17" s="13" t="str">
        <f>M5</f>
        <v>Valencia</v>
      </c>
      <c r="Q17" s="14"/>
      <c r="R17" s="12" t="s">
        <v>7</v>
      </c>
      <c r="S17" s="14"/>
      <c r="T17" s="12"/>
      <c r="U17" s="6" t="str">
        <f t="shared" si="5"/>
        <v/>
      </c>
      <c r="V17" s="6" t="str">
        <f t="shared" si="6"/>
        <v/>
      </c>
      <c r="X17" s="27" t="str">
        <f t="shared" si="7"/>
        <v>Arsenal</v>
      </c>
      <c r="Y17" s="6" t="str">
        <f>V13</f>
        <v/>
      </c>
      <c r="Z17" s="6" t="str">
        <f>V16</f>
        <v/>
      </c>
      <c r="AA17" s="6" t="str">
        <f>U19</f>
        <v/>
      </c>
      <c r="AB17" s="6" t="str">
        <f>U21</f>
        <v/>
      </c>
      <c r="AC17" s="28">
        <f t="shared" si="8"/>
        <v>0</v>
      </c>
      <c r="AD17" s="6">
        <f>SUMIF(N12:N21,X17,Q12:Q21)+SUMIF(P12:P21,X17,S12:S21)</f>
        <v>0</v>
      </c>
      <c r="AE17" s="6">
        <f>SUMIF(N12:N21,X17,S12:S21)+SUMIF(P12:P21,X17,Q12:Q21)</f>
        <v>0</v>
      </c>
      <c r="AF17" s="6">
        <f>SUMPRODUCT((N12:N21=X17)*(U12:U21=3))+SUMPRODUCT((P12:P21=X17)*(V12:V21=3))</f>
        <v>0</v>
      </c>
      <c r="AG17" s="6">
        <f>SUMPRODUCT((N12:N21=X17)*(U12:U21=1))+SUMPRODUCT((P12:P21=X17)*(V12:V21=1))</f>
        <v>0</v>
      </c>
      <c r="AH17" s="6">
        <f>SUMPRODUCT((N12:N21=X17)*(U12:U21=0))+SUMPRODUCT((P12:P21=X17)*(V12:V21=0))</f>
        <v>0</v>
      </c>
      <c r="AI17" s="29">
        <f>RANK(AC17,AC14:AC18,0)</f>
        <v>1</v>
      </c>
      <c r="AJ17" s="6">
        <f t="shared" si="9"/>
        <v>0</v>
      </c>
    </row>
    <row r="18" spans="1:36">
      <c r="B18" s="59" t="s">
        <v>337</v>
      </c>
      <c r="C18" s="11" t="str">
        <f>B8</f>
        <v>Valencia</v>
      </c>
      <c r="D18" s="12" t="s">
        <v>7</v>
      </c>
      <c r="E18" s="13" t="str">
        <f>B6</f>
        <v>Bayern Munchen</v>
      </c>
      <c r="F18" s="14">
        <v>2</v>
      </c>
      <c r="G18" s="12" t="s">
        <v>7</v>
      </c>
      <c r="H18" s="14">
        <v>1</v>
      </c>
      <c r="I18" s="12"/>
      <c r="J18" s="6">
        <f t="shared" si="3"/>
        <v>3</v>
      </c>
      <c r="K18" s="6">
        <f t="shared" si="4"/>
        <v>0</v>
      </c>
      <c r="M18" s="16" t="s">
        <v>10</v>
      </c>
      <c r="N18" s="11" t="str">
        <f>M8</f>
        <v>Chelsea</v>
      </c>
      <c r="O18" s="12" t="s">
        <v>7</v>
      </c>
      <c r="P18" s="13" t="str">
        <f>M6</f>
        <v>Bayern Munchen</v>
      </c>
      <c r="Q18" s="14"/>
      <c r="R18" s="12" t="s">
        <v>7</v>
      </c>
      <c r="S18" s="14"/>
      <c r="T18" s="12"/>
      <c r="U18" s="6" t="str">
        <f>IF(Q18="","",IF(Q18&gt;S18,3,IF(Q18=S18,1,0)))</f>
        <v/>
      </c>
      <c r="V18" s="6" t="str">
        <f>IF(S18="","",IF(S18&gt;Q18,3,IF(S18=Q18,1,0)))</f>
        <v/>
      </c>
      <c r="X18" s="27" t="str">
        <f t="shared" si="7"/>
        <v>Chelsea</v>
      </c>
      <c r="Y18" s="6" t="str">
        <f>V12</f>
        <v/>
      </c>
      <c r="Z18" s="6" t="str">
        <f>U15</f>
        <v/>
      </c>
      <c r="AA18" s="6" t="str">
        <f>U18</f>
        <v/>
      </c>
      <c r="AB18" s="6" t="str">
        <f>V21</f>
        <v/>
      </c>
      <c r="AC18" s="28">
        <f t="shared" si="8"/>
        <v>0</v>
      </c>
      <c r="AD18" s="6">
        <f>SUMIF(N12:N21,X18,Q12:Q21)+SUMIF(P12:P21,X18,S12:S21)</f>
        <v>0</v>
      </c>
      <c r="AE18" s="6">
        <f>SUMIF(N12:N21,X18,S12:S21)+SUMIF(P12:P21,X18,Q12:Q21)</f>
        <v>0</v>
      </c>
      <c r="AF18" s="6">
        <f>SUMPRODUCT((N12:N21=X18)*(U12:U21=3))+SUMPRODUCT((P12:P21=X18)*(V12:V21=3))</f>
        <v>0</v>
      </c>
      <c r="AG18" s="6">
        <f>SUMPRODUCT((N12:N21=X18)*(U12:U21=1))+SUMPRODUCT((P12:P21=X18)*(V12:V21=1))</f>
        <v>0</v>
      </c>
      <c r="AH18" s="6">
        <f>SUMPRODUCT((N12:N21=X18)*(U12:U21=0))+SUMPRODUCT((P12:P21=X18)*(V12:V21=0))</f>
        <v>0</v>
      </c>
      <c r="AI18" s="29">
        <f>RANK(AC18,AC14:AC18,0)</f>
        <v>1</v>
      </c>
      <c r="AJ18" s="6">
        <f t="shared" si="9"/>
        <v>0</v>
      </c>
    </row>
    <row r="19" spans="1:36">
      <c r="B19" s="16" t="s">
        <v>338</v>
      </c>
      <c r="C19" s="11" t="str">
        <f>B7</f>
        <v>Juventus</v>
      </c>
      <c r="D19" s="12" t="s">
        <v>7</v>
      </c>
      <c r="E19" s="13" t="str">
        <f>B4</f>
        <v>Manchester City</v>
      </c>
      <c r="F19" s="14">
        <v>0</v>
      </c>
      <c r="G19" s="12" t="s">
        <v>7</v>
      </c>
      <c r="H19" s="14">
        <v>2</v>
      </c>
      <c r="I19" s="12"/>
      <c r="J19" s="6">
        <f t="shared" si="3"/>
        <v>0</v>
      </c>
      <c r="K19" s="6">
        <f t="shared" si="4"/>
        <v>3</v>
      </c>
      <c r="M19" s="16" t="s">
        <v>12</v>
      </c>
      <c r="N19" s="11" t="str">
        <f>M7</f>
        <v>Arsenal</v>
      </c>
      <c r="O19" s="12" t="s">
        <v>7</v>
      </c>
      <c r="P19" s="13" t="str">
        <f>M4</f>
        <v>Manchester City</v>
      </c>
      <c r="Q19" s="14"/>
      <c r="R19" s="12" t="s">
        <v>7</v>
      </c>
      <c r="S19" s="14"/>
      <c r="T19" s="12"/>
      <c r="U19" s="6" t="str">
        <f t="shared" ref="U19:U21" si="10">IF(Q19="","",IF(Q19&gt;S19,3,IF(Q19=S19,1,0)))</f>
        <v/>
      </c>
      <c r="V19" s="6" t="str">
        <f t="shared" ref="V19:V21" si="11">IF(S19="","",IF(S19&gt;Q19,3,IF(S19=Q19,1,0)))</f>
        <v/>
      </c>
    </row>
    <row r="20" spans="1:36">
      <c r="B20" s="59" t="s">
        <v>339</v>
      </c>
      <c r="C20" s="11" t="str">
        <f>B5</f>
        <v>Liverpool</v>
      </c>
      <c r="D20" s="12" t="s">
        <v>7</v>
      </c>
      <c r="E20" s="13" t="str">
        <f>B6</f>
        <v>Bayern Munchen</v>
      </c>
      <c r="F20" s="14">
        <v>0</v>
      </c>
      <c r="G20" s="12" t="s">
        <v>7</v>
      </c>
      <c r="H20" s="14">
        <v>3</v>
      </c>
      <c r="I20" s="12"/>
      <c r="J20" s="6">
        <f t="shared" si="3"/>
        <v>0</v>
      </c>
      <c r="K20" s="6">
        <f t="shared" si="4"/>
        <v>3</v>
      </c>
      <c r="M20" s="16" t="s">
        <v>14</v>
      </c>
      <c r="N20" s="11" t="str">
        <f>M5</f>
        <v>Valencia</v>
      </c>
      <c r="O20" s="12" t="s">
        <v>7</v>
      </c>
      <c r="P20" s="13" t="str">
        <f>M6</f>
        <v>Bayern Munchen</v>
      </c>
      <c r="Q20" s="14"/>
      <c r="R20" s="12" t="s">
        <v>7</v>
      </c>
      <c r="S20" s="14"/>
      <c r="T20" s="12"/>
      <c r="U20" s="6" t="str">
        <f t="shared" si="10"/>
        <v/>
      </c>
      <c r="V20" s="6" t="str">
        <f t="shared" si="11"/>
        <v/>
      </c>
    </row>
    <row r="21" spans="1:36">
      <c r="B21" s="16" t="s">
        <v>340</v>
      </c>
      <c r="C21" s="11" t="str">
        <f>B7</f>
        <v>Juventus</v>
      </c>
      <c r="D21" s="12" t="s">
        <v>7</v>
      </c>
      <c r="E21" s="13" t="str">
        <f>B8</f>
        <v>Valencia</v>
      </c>
      <c r="F21" s="14">
        <v>0</v>
      </c>
      <c r="G21" s="12" t="s">
        <v>7</v>
      </c>
      <c r="H21" s="14">
        <v>2</v>
      </c>
      <c r="I21" s="12"/>
      <c r="J21" s="6">
        <f t="shared" si="3"/>
        <v>0</v>
      </c>
      <c r="K21" s="6">
        <f t="shared" si="4"/>
        <v>3</v>
      </c>
      <c r="M21" s="16" t="s">
        <v>16</v>
      </c>
      <c r="N21" s="11" t="str">
        <f>M7</f>
        <v>Arsenal</v>
      </c>
      <c r="O21" s="12" t="s">
        <v>7</v>
      </c>
      <c r="P21" s="13" t="str">
        <f>M8</f>
        <v>Chelsea</v>
      </c>
      <c r="Q21" s="14"/>
      <c r="R21" s="12" t="s">
        <v>7</v>
      </c>
      <c r="S21" s="14"/>
      <c r="T21" s="12"/>
      <c r="U21" s="6" t="str">
        <f t="shared" si="10"/>
        <v/>
      </c>
      <c r="V21" s="6" t="str">
        <f t="shared" si="11"/>
        <v/>
      </c>
    </row>
    <row r="23" spans="1:36">
      <c r="E23" s="1" t="s">
        <v>27</v>
      </c>
      <c r="X23" s="35" t="s">
        <v>88</v>
      </c>
    </row>
    <row r="24" spans="1:36">
      <c r="B24" s="2" t="s">
        <v>459</v>
      </c>
      <c r="M24" s="2" t="s">
        <v>460</v>
      </c>
    </row>
    <row r="25" spans="1:36">
      <c r="X25" s="37" t="str">
        <f>B24</f>
        <v>Poule E-E</v>
      </c>
      <c r="Y25" s="36" t="s">
        <v>79</v>
      </c>
      <c r="Z25" s="36" t="s">
        <v>80</v>
      </c>
      <c r="AA25" s="36" t="s">
        <v>81</v>
      </c>
      <c r="AB25" s="36" t="s">
        <v>87</v>
      </c>
      <c r="AC25" s="36" t="s">
        <v>4</v>
      </c>
      <c r="AD25" s="36" t="s">
        <v>82</v>
      </c>
      <c r="AE25" s="36" t="s">
        <v>83</v>
      </c>
      <c r="AF25" s="36" t="s">
        <v>84</v>
      </c>
      <c r="AG25" s="36" t="s">
        <v>85</v>
      </c>
      <c r="AH25" s="36" t="s">
        <v>86</v>
      </c>
      <c r="AI25" s="36" t="s">
        <v>5</v>
      </c>
      <c r="AJ25" s="36" t="s">
        <v>127</v>
      </c>
    </row>
    <row r="26" spans="1:36">
      <c r="A26" s="1">
        <v>1</v>
      </c>
      <c r="B26" s="41" t="s">
        <v>116</v>
      </c>
      <c r="C26" s="5" t="str">
        <f>VLOOKUP(B26,'Teams + teamnaam'!$AA$2:$AD$53,3,FALSE)</f>
        <v>VEV'67</v>
      </c>
      <c r="M26" s="42" t="s">
        <v>101</v>
      </c>
      <c r="N26" s="5" t="str">
        <f>VLOOKUP(M26,'Teams + teamnaam'!$AA$2:$AD$53,3,FALSE)</f>
        <v>VEV'67</v>
      </c>
      <c r="X26" s="27" t="str">
        <f>B26</f>
        <v>Arsenal</v>
      </c>
      <c r="Y26" s="6">
        <f>J34</f>
        <v>3</v>
      </c>
      <c r="Z26" s="6">
        <f>K36</f>
        <v>3</v>
      </c>
      <c r="AA26" s="6">
        <f>J39</f>
        <v>1</v>
      </c>
      <c r="AB26" s="6">
        <f>K41</f>
        <v>3</v>
      </c>
      <c r="AC26" s="28">
        <f>SUM(Y26:AB26)</f>
        <v>10</v>
      </c>
      <c r="AD26" s="6">
        <f>SUMIF(C34:C43,X26,F34:F43)+SUMIF(E34:E43,X26,H34:H43)</f>
        <v>8</v>
      </c>
      <c r="AE26" s="6">
        <f>SUMIF(C34:C43,X26,H34:H43)+SUMIF(E34:E43,X26,F34:F43)</f>
        <v>0</v>
      </c>
      <c r="AF26" s="6">
        <f>SUMPRODUCT((C34:C43=X26)*(J34:J43=3))+SUMPRODUCT((E34:E43=X26)*(K34:K43=3))</f>
        <v>3</v>
      </c>
      <c r="AG26" s="6">
        <f>SUMPRODUCT((C34:C43=X26)*(J34:J43=1))+SUMPRODUCT((E34:E43=X26)*(K34:K43=1))</f>
        <v>1</v>
      </c>
      <c r="AH26" s="6">
        <f>SUMPRODUCT((C34:C43=X26)*(J34:J43=0))+SUMPRODUCT((E34:E43=X26)*(K34:K43=0))</f>
        <v>0</v>
      </c>
      <c r="AI26" s="29">
        <f>RANK(AC26,AC26:AC30,0)</f>
        <v>1</v>
      </c>
      <c r="AJ26" s="6">
        <f>AD26-AE26</f>
        <v>8</v>
      </c>
    </row>
    <row r="27" spans="1:36">
      <c r="A27" s="1">
        <v>2</v>
      </c>
      <c r="B27" s="41" t="s">
        <v>105</v>
      </c>
      <c r="C27" s="5" t="str">
        <f>VLOOKUP(B27,'Teams + teamnaam'!$AA$2:$AD$53,3,FALSE)</f>
        <v>VEV'67</v>
      </c>
      <c r="D27" s="47" t="s">
        <v>27</v>
      </c>
      <c r="M27" s="42" t="s">
        <v>103</v>
      </c>
      <c r="N27" s="5" t="str">
        <f>VLOOKUP(M27,'Teams + teamnaam'!$AA$2:$AD$53,3,FALSE)</f>
        <v>VV Grijpskerk</v>
      </c>
      <c r="X27" s="27" t="str">
        <f t="shared" ref="X27:X30" si="12">B27</f>
        <v>Chelsea</v>
      </c>
      <c r="Y27" s="6">
        <f>J35</f>
        <v>3</v>
      </c>
      <c r="Z27" s="6">
        <f>K37</f>
        <v>3</v>
      </c>
      <c r="AA27" s="6">
        <f>K39</f>
        <v>1</v>
      </c>
      <c r="AB27" s="6">
        <f>J42</f>
        <v>3</v>
      </c>
      <c r="AC27" s="28">
        <f t="shared" ref="AC27:AC30" si="13">SUM(Y27:AB27)</f>
        <v>10</v>
      </c>
      <c r="AD27" s="6">
        <f>SUMIF(C34:C43,X27,F34:F43)+SUMIF(E34:E43,X27,H34:H43)</f>
        <v>12</v>
      </c>
      <c r="AE27" s="6">
        <f>SUMIF(C34:C43,X27,H34:H43)+SUMIF(E34:E43,X27,F34:F43)</f>
        <v>0</v>
      </c>
      <c r="AF27" s="6">
        <f>SUMPRODUCT((C34:C43=X27)*(J34:J43=3))+SUMPRODUCT((E34:E43=X27)*(K34:K43=3))</f>
        <v>3</v>
      </c>
      <c r="AG27" s="6">
        <f>SUMPRODUCT((C34:C43=X27)*(J34:J43=1))+SUMPRODUCT((E34:E43=X27)*(K34:K43=1))</f>
        <v>1</v>
      </c>
      <c r="AH27" s="6">
        <f>SUMPRODUCT((C34:C43=X27)*(J34:J43=0))+SUMPRODUCT((E34:E43=X27)*(K34:K43=0))</f>
        <v>0</v>
      </c>
      <c r="AI27" s="29">
        <f>RANK(AC27,AC26:AC30,0)</f>
        <v>1</v>
      </c>
      <c r="AJ27" s="6">
        <f t="shared" ref="AJ27:AJ30" si="14">AD27-AE27</f>
        <v>12</v>
      </c>
    </row>
    <row r="28" spans="1:36">
      <c r="A28" s="1">
        <v>3</v>
      </c>
      <c r="B28" s="41" t="s">
        <v>112</v>
      </c>
      <c r="C28" s="5" t="s">
        <v>609</v>
      </c>
      <c r="M28" s="42" t="s">
        <v>108</v>
      </c>
      <c r="N28" s="5" t="str">
        <f>VLOOKUP(M28,'Teams + teamnaam'!$AA$2:$AD$53,3,FALSE)</f>
        <v>VV Grijpskerk</v>
      </c>
      <c r="X28" s="27" t="str">
        <f t="shared" si="12"/>
        <v>Dortmund</v>
      </c>
      <c r="Y28" s="6">
        <f>J36</f>
        <v>0</v>
      </c>
      <c r="Z28" s="6">
        <f>J38</f>
        <v>0</v>
      </c>
      <c r="AA28" s="6">
        <f>K40</f>
        <v>3</v>
      </c>
      <c r="AB28" s="6">
        <f>K42</f>
        <v>0</v>
      </c>
      <c r="AC28" s="28">
        <f t="shared" si="13"/>
        <v>3</v>
      </c>
      <c r="AD28" s="6">
        <f>SUMIF(C34:C43,X28,F34:F43)+SUMIF(E34:E43,X28,H34:H43)</f>
        <v>5</v>
      </c>
      <c r="AE28" s="6">
        <f>SUMIF(C34:C43,X28,H34:H43)+SUMIF(E34:E43,X28,F34:F43)</f>
        <v>4</v>
      </c>
      <c r="AF28" s="6">
        <f>SUMPRODUCT((C34:C43=X28)*(J34:J43=3))+SUMPRODUCT((E34:E43=X28)*(K34:K43=3))</f>
        <v>1</v>
      </c>
      <c r="AG28" s="6">
        <f>SUMPRODUCT((C34:C43=X28)*(J34:J43=1))+SUMPRODUCT((E34:E43=X28)*(K34:K43=1))</f>
        <v>0</v>
      </c>
      <c r="AH28" s="6">
        <f>SUMPRODUCT((C34:C43=X28)*(J34:J43=0))+SUMPRODUCT((E34:E43=X28)*(K34:K43=0))</f>
        <v>3</v>
      </c>
      <c r="AI28" s="29">
        <f>RANK(AC28,AC26:AC30,0)</f>
        <v>4</v>
      </c>
      <c r="AJ28" s="6">
        <f t="shared" si="14"/>
        <v>1</v>
      </c>
    </row>
    <row r="29" spans="1:36">
      <c r="A29" s="1">
        <v>4</v>
      </c>
      <c r="B29" s="41" t="s">
        <v>108</v>
      </c>
      <c r="C29" s="5" t="str">
        <f>VLOOKUP(B29,'Teams + teamnaam'!$AA$2:$AD$53,3,FALSE)</f>
        <v>VV Grijpskerk</v>
      </c>
      <c r="M29" s="42" t="s">
        <v>112</v>
      </c>
      <c r="N29" s="5" t="s">
        <v>609</v>
      </c>
      <c r="X29" s="27" t="str">
        <f t="shared" si="12"/>
        <v>Inter Milan</v>
      </c>
      <c r="Y29" s="6">
        <f>K35</f>
        <v>0</v>
      </c>
      <c r="Z29" s="6">
        <f>K38</f>
        <v>3</v>
      </c>
      <c r="AA29" s="6">
        <f>J41</f>
        <v>0</v>
      </c>
      <c r="AB29" s="6">
        <f>J43</f>
        <v>3</v>
      </c>
      <c r="AC29" s="28">
        <f t="shared" si="13"/>
        <v>6</v>
      </c>
      <c r="AD29" s="6">
        <f>SUMIF(C34:C43,X29,F34:F43)+SUMIF(E34:E43,X29,H34:H43)</f>
        <v>6</v>
      </c>
      <c r="AE29" s="6">
        <f>SUMIF(C34:C43,X29,H34:H43)+SUMIF(E34:E43,X29,F34:F43)</f>
        <v>7</v>
      </c>
      <c r="AF29" s="6">
        <f>SUMPRODUCT((C34:C43=X29)*(J34:J43=3))+SUMPRODUCT((E34:E43=X29)*(K34:K43=3))</f>
        <v>2</v>
      </c>
      <c r="AG29" s="6">
        <f>SUMPRODUCT((C34:C43=X29)*(J34:J43=1))+SUMPRODUCT((E34:E43=X29)*(K34:K43=1))</f>
        <v>0</v>
      </c>
      <c r="AH29" s="6">
        <f>SUMPRODUCT((C34:C43=X29)*(J34:J43=0))+SUMPRODUCT((E34:E43=X29)*(K34:K43=0))</f>
        <v>2</v>
      </c>
      <c r="AI29" s="29">
        <f>RANK(AC29,AC26:AC30,0)</f>
        <v>3</v>
      </c>
      <c r="AJ29" s="6">
        <f t="shared" si="14"/>
        <v>-1</v>
      </c>
    </row>
    <row r="30" spans="1:36">
      <c r="A30" s="1">
        <v>5</v>
      </c>
      <c r="B30" s="41" t="s">
        <v>152</v>
      </c>
      <c r="C30" s="5" t="str">
        <f>VLOOKUP(B30,'Teams + teamnaam'!$AA$2:$AD$53,3,FALSE)</f>
        <v>VV westerkwartier</v>
      </c>
      <c r="M30" s="42" t="s">
        <v>104</v>
      </c>
      <c r="N30" s="5" t="str">
        <f>VLOOKUP(M30,'Teams + teamnaam'!$AA$2:$AD$53,3,FALSE)</f>
        <v>SV Marum</v>
      </c>
      <c r="X30" s="27" t="str">
        <f t="shared" si="12"/>
        <v>Lyon</v>
      </c>
      <c r="Y30" s="6">
        <f>K34</f>
        <v>0</v>
      </c>
      <c r="Z30" s="6">
        <f>J37</f>
        <v>0</v>
      </c>
      <c r="AA30" s="6">
        <f>J40</f>
        <v>0</v>
      </c>
      <c r="AB30" s="6">
        <f>K43</f>
        <v>0</v>
      </c>
      <c r="AC30" s="28">
        <f t="shared" si="13"/>
        <v>0</v>
      </c>
      <c r="AD30" s="6">
        <f>SUMIF(C34:C43,X30,F34:F43)+SUMIF(E34:E43,X30,H34:H43)</f>
        <v>1</v>
      </c>
      <c r="AE30" s="6">
        <f>SUMIF(C34:C43,X30,H34:H43)+SUMIF(E34:E43,X30,F34:F43)</f>
        <v>21</v>
      </c>
      <c r="AF30" s="6">
        <f>SUMPRODUCT((C34:C43=X30)*(J34:J43=3))+SUMPRODUCT((E34:E43=X30)*(K34:K43=3))</f>
        <v>0</v>
      </c>
      <c r="AG30" s="6">
        <f>SUMPRODUCT((C34:C43=X30)*(J34:J43=1))+SUMPRODUCT((E34:E43=X30)*(K34:K43=1))</f>
        <v>0</v>
      </c>
      <c r="AH30" s="6">
        <f>SUMPRODUCT((C34:C43=X30)*(J34:J43=0))+SUMPRODUCT((E34:E43=X30)*(K34:K43=0))</f>
        <v>4</v>
      </c>
      <c r="AI30" s="29">
        <f>RANK(AC30,AC26:AC30,0)</f>
        <v>5</v>
      </c>
      <c r="AJ30" s="6">
        <f t="shared" si="14"/>
        <v>-20</v>
      </c>
    </row>
    <row r="31" spans="1:36">
      <c r="X31" s="31"/>
      <c r="Y31" s="32"/>
      <c r="Z31" s="32"/>
      <c r="AA31" s="32"/>
      <c r="AB31" s="32"/>
      <c r="AC31" s="32"/>
      <c r="AD31" s="32"/>
      <c r="AE31" s="32"/>
      <c r="AF31" s="31"/>
      <c r="AG31" s="31"/>
      <c r="AH31" s="31"/>
    </row>
    <row r="32" spans="1:36">
      <c r="B32" s="2" t="s">
        <v>629</v>
      </c>
      <c r="D32" s="48"/>
      <c r="E32" s="2" t="s">
        <v>334</v>
      </c>
      <c r="M32" s="64" t="s">
        <v>630</v>
      </c>
      <c r="P32" s="2" t="s">
        <v>341</v>
      </c>
      <c r="X32" s="31"/>
      <c r="Y32" s="32"/>
      <c r="Z32" s="32"/>
      <c r="AA32" s="32"/>
      <c r="AB32" s="32"/>
      <c r="AC32" s="32"/>
      <c r="AD32" s="32"/>
      <c r="AE32" s="32"/>
      <c r="AF32" s="31"/>
      <c r="AG32" s="31"/>
      <c r="AH32" s="31"/>
    </row>
    <row r="33" spans="1:36">
      <c r="B33" s="8"/>
      <c r="C33" s="8"/>
      <c r="D33" s="45"/>
      <c r="E33" s="8"/>
      <c r="F33" s="249" t="s">
        <v>5</v>
      </c>
      <c r="G33" s="171"/>
      <c r="H33" s="171"/>
      <c r="I33" s="8"/>
      <c r="J33" s="250" t="s">
        <v>4</v>
      </c>
      <c r="K33" s="249"/>
      <c r="L33" s="46"/>
      <c r="M33" s="8"/>
      <c r="N33" s="8"/>
      <c r="O33" s="45"/>
      <c r="P33" s="8"/>
      <c r="Q33" s="249" t="s">
        <v>5</v>
      </c>
      <c r="R33" s="171"/>
      <c r="S33" s="171"/>
      <c r="T33" s="8"/>
      <c r="U33" s="250" t="s">
        <v>4</v>
      </c>
      <c r="V33" s="249"/>
      <c r="X33" s="35" t="s">
        <v>88</v>
      </c>
      <c r="Y33" s="32"/>
      <c r="Z33" s="32"/>
      <c r="AA33" s="32"/>
      <c r="AB33" s="32"/>
      <c r="AC33" s="32"/>
      <c r="AD33" s="32"/>
      <c r="AE33" s="32"/>
      <c r="AF33" s="31"/>
      <c r="AG33" s="33"/>
      <c r="AH33" s="31"/>
    </row>
    <row r="34" spans="1:36">
      <c r="B34" s="16" t="s">
        <v>8</v>
      </c>
      <c r="C34" s="11" t="str">
        <f>B26</f>
        <v>Arsenal</v>
      </c>
      <c r="D34" s="12" t="s">
        <v>7</v>
      </c>
      <c r="E34" s="13" t="str">
        <f>B30</f>
        <v>Lyon</v>
      </c>
      <c r="F34" s="14">
        <v>5</v>
      </c>
      <c r="G34" s="12" t="s">
        <v>7</v>
      </c>
      <c r="H34" s="14">
        <v>0</v>
      </c>
      <c r="I34" s="12"/>
      <c r="J34" s="6">
        <f>IF(F34="","",IF(F34&gt;H34,3,IF(F34=H34,1,0)))</f>
        <v>3</v>
      </c>
      <c r="K34" s="6">
        <f>IF(H34="","",IF(H34&gt;F34,3,IF(H34=F34,1,0)))</f>
        <v>0</v>
      </c>
      <c r="M34" s="10" t="s">
        <v>25</v>
      </c>
      <c r="N34" s="11" t="str">
        <f>M26</f>
        <v>Liverpool</v>
      </c>
      <c r="O34" s="12" t="s">
        <v>7</v>
      </c>
      <c r="P34" s="13" t="str">
        <f>M30</f>
        <v>Atletico Madrid</v>
      </c>
      <c r="Q34" s="14"/>
      <c r="R34" s="12" t="s">
        <v>7</v>
      </c>
      <c r="S34" s="14"/>
      <c r="T34" s="12"/>
      <c r="U34" s="6" t="str">
        <f>IF(Q34="","",IF(Q34&gt;S34,3,IF(Q34=S34,1,0)))</f>
        <v/>
      </c>
      <c r="V34" s="6" t="str">
        <f>IF(S34="","",IF(S34&gt;Q34,3,IF(S34=Q34,1,0)))</f>
        <v/>
      </c>
      <c r="X34" s="31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1:36">
      <c r="B35" s="16" t="s">
        <v>10</v>
      </c>
      <c r="C35" s="11" t="str">
        <f>B27</f>
        <v>Chelsea</v>
      </c>
      <c r="D35" s="12" t="s">
        <v>7</v>
      </c>
      <c r="E35" s="13" t="str">
        <f>B29</f>
        <v>Inter Milan</v>
      </c>
      <c r="F35" s="14">
        <v>3</v>
      </c>
      <c r="G35" s="12" t="s">
        <v>7</v>
      </c>
      <c r="H35" s="14">
        <v>0</v>
      </c>
      <c r="I35" s="12"/>
      <c r="J35" s="6">
        <f t="shared" ref="J35:J43" si="15">IF(F35="","",IF(F35&gt;H35,3,IF(F35=H35,1,0)))</f>
        <v>3</v>
      </c>
      <c r="K35" s="6">
        <f t="shared" ref="K35:K43" si="16">IF(H35="","",IF(H35&gt;F35,3,IF(H35=F35,1,0)))</f>
        <v>0</v>
      </c>
      <c r="M35" s="16" t="s">
        <v>26</v>
      </c>
      <c r="N35" s="11" t="str">
        <f>M27</f>
        <v>Juventus</v>
      </c>
      <c r="O35" s="12" t="s">
        <v>7</v>
      </c>
      <c r="P35" s="13" t="str">
        <f>M29</f>
        <v>Dortmund</v>
      </c>
      <c r="Q35" s="14"/>
      <c r="R35" s="12" t="s">
        <v>7</v>
      </c>
      <c r="S35" s="14"/>
      <c r="T35" s="12"/>
      <c r="U35" s="6" t="str">
        <f t="shared" ref="U35:U39" si="17">IF(Q35="","",IF(Q35&gt;S35,3,IF(Q35=S35,1,0)))</f>
        <v/>
      </c>
      <c r="V35" s="6" t="str">
        <f t="shared" ref="V35:V39" si="18">IF(S35="","",IF(S35&gt;Q35,3,IF(S35=Q35,1,0)))</f>
        <v/>
      </c>
      <c r="X35" s="37" t="str">
        <f>M24</f>
        <v>Poule E-EE</v>
      </c>
      <c r="Y35" s="36" t="s">
        <v>79</v>
      </c>
      <c r="Z35" s="36" t="s">
        <v>80</v>
      </c>
      <c r="AA35" s="36" t="s">
        <v>81</v>
      </c>
      <c r="AB35" s="36" t="s">
        <v>87</v>
      </c>
      <c r="AC35" s="36" t="s">
        <v>4</v>
      </c>
      <c r="AD35" s="36" t="s">
        <v>82</v>
      </c>
      <c r="AE35" s="36" t="s">
        <v>83</v>
      </c>
      <c r="AF35" s="36" t="s">
        <v>84</v>
      </c>
      <c r="AG35" s="36" t="s">
        <v>85</v>
      </c>
      <c r="AH35" s="36" t="s">
        <v>86</v>
      </c>
      <c r="AI35" s="36" t="s">
        <v>5</v>
      </c>
      <c r="AJ35" s="36" t="s">
        <v>127</v>
      </c>
    </row>
    <row r="36" spans="1:36">
      <c r="B36" s="16" t="s">
        <v>12</v>
      </c>
      <c r="C36" s="11" t="str">
        <f>B28</f>
        <v>Dortmund</v>
      </c>
      <c r="D36" s="12" t="s">
        <v>7</v>
      </c>
      <c r="E36" s="13" t="str">
        <f>B26</f>
        <v>Arsenal</v>
      </c>
      <c r="F36" s="14">
        <v>0</v>
      </c>
      <c r="G36" s="17" t="s">
        <v>7</v>
      </c>
      <c r="H36" s="14">
        <v>1</v>
      </c>
      <c r="I36" s="12"/>
      <c r="J36" s="6">
        <f t="shared" si="15"/>
        <v>0</v>
      </c>
      <c r="K36" s="6">
        <f t="shared" si="16"/>
        <v>3</v>
      </c>
      <c r="M36" s="16" t="s">
        <v>30</v>
      </c>
      <c r="N36" s="11" t="str">
        <f>M28</f>
        <v>Inter Milan</v>
      </c>
      <c r="O36" s="12" t="s">
        <v>7</v>
      </c>
      <c r="P36" s="13" t="str">
        <f>M26</f>
        <v>Liverpool</v>
      </c>
      <c r="Q36" s="14"/>
      <c r="R36" s="17" t="s">
        <v>7</v>
      </c>
      <c r="S36" s="14"/>
      <c r="T36" s="12"/>
      <c r="U36" s="6" t="str">
        <f t="shared" si="17"/>
        <v/>
      </c>
      <c r="V36" s="6" t="str">
        <f t="shared" si="18"/>
        <v/>
      </c>
      <c r="X36" s="27" t="str">
        <f>M26</f>
        <v>Liverpool</v>
      </c>
      <c r="Y36" s="6" t="str">
        <f>U34</f>
        <v/>
      </c>
      <c r="Z36" s="6" t="str">
        <f>V36</f>
        <v/>
      </c>
      <c r="AA36" s="6" t="str">
        <f>U39</f>
        <v/>
      </c>
      <c r="AB36" s="6" t="str">
        <f>V41</f>
        <v/>
      </c>
      <c r="AC36" s="28">
        <f>SUM(Y36:AB36)</f>
        <v>0</v>
      </c>
      <c r="AD36" s="6">
        <f>SUMIF(N34:N43,X36,Q34:Q43)+SUMIF(P34:P43,X36,S34:S43)</f>
        <v>0</v>
      </c>
      <c r="AE36" s="6">
        <f>SUMIF(N34:N43,X36,S34:S43)+SUMIF(P34:P43,X36,Q34:Q43)</f>
        <v>0</v>
      </c>
      <c r="AF36" s="6">
        <f>SUMPRODUCT((N34:N43=X36)*(U34:U43=3))+SUMPRODUCT((P34:P43=X36)*(V34:V43=3))</f>
        <v>0</v>
      </c>
      <c r="AG36" s="6">
        <f>SUMPRODUCT((N34:N43=X36)*(U34:U43=1))+SUMPRODUCT((P34:P43=X36)*(V34:V43=1))</f>
        <v>0</v>
      </c>
      <c r="AH36" s="6">
        <f>SUMPRODUCT((N34:N43=X36)*(U34:U43=0))+SUMPRODUCT((P34:P43=X36)*(V34:V43=0))</f>
        <v>0</v>
      </c>
      <c r="AI36" s="29">
        <f>RANK(AC36,AC36:AC40,0)</f>
        <v>1</v>
      </c>
      <c r="AJ36" s="6">
        <f>AD36-AE36</f>
        <v>0</v>
      </c>
    </row>
    <row r="37" spans="1:36">
      <c r="B37" s="16" t="s">
        <v>14</v>
      </c>
      <c r="C37" s="11" t="str">
        <f>B30</f>
        <v>Lyon</v>
      </c>
      <c r="D37" s="12" t="s">
        <v>7</v>
      </c>
      <c r="E37" s="13" t="str">
        <f>B27</f>
        <v>Chelsea</v>
      </c>
      <c r="F37" s="14">
        <v>0</v>
      </c>
      <c r="G37" s="12" t="s">
        <v>7</v>
      </c>
      <c r="H37" s="14">
        <v>8</v>
      </c>
      <c r="I37" s="12"/>
      <c r="J37" s="6">
        <f t="shared" si="15"/>
        <v>0</v>
      </c>
      <c r="K37" s="6">
        <f t="shared" si="16"/>
        <v>3</v>
      </c>
      <c r="M37" s="16" t="s">
        <v>32</v>
      </c>
      <c r="N37" s="11" t="str">
        <f>M30</f>
        <v>Atletico Madrid</v>
      </c>
      <c r="O37" s="12" t="s">
        <v>7</v>
      </c>
      <c r="P37" s="13" t="str">
        <f>M27</f>
        <v>Juventus</v>
      </c>
      <c r="Q37" s="14"/>
      <c r="R37" s="12" t="s">
        <v>7</v>
      </c>
      <c r="S37" s="14"/>
      <c r="T37" s="12"/>
      <c r="U37" s="6" t="str">
        <f t="shared" si="17"/>
        <v/>
      </c>
      <c r="V37" s="6" t="str">
        <f t="shared" si="18"/>
        <v/>
      </c>
      <c r="X37" s="27" t="str">
        <f t="shared" ref="X37:X40" si="19">M27</f>
        <v>Juventus</v>
      </c>
      <c r="Y37" s="6" t="str">
        <f>U35</f>
        <v/>
      </c>
      <c r="Z37" s="6" t="str">
        <f>V37</f>
        <v/>
      </c>
      <c r="AA37" s="6" t="str">
        <f>V39</f>
        <v/>
      </c>
      <c r="AB37" s="6" t="str">
        <f>U42</f>
        <v/>
      </c>
      <c r="AC37" s="28">
        <f t="shared" ref="AC37:AC40" si="20">SUM(Y37:AB37)</f>
        <v>0</v>
      </c>
      <c r="AD37" s="6">
        <f>SUMIF(N34:N43,X37,Q34:Q43)+SUMIF(P34:P43,X37,S34:S43)</f>
        <v>0</v>
      </c>
      <c r="AE37" s="6">
        <f>SUMIF(N34:N43,X37,S34:S43)+SUMIF(P34:P43,X37,Q34:Q43)</f>
        <v>0</v>
      </c>
      <c r="AF37" s="6">
        <f>SUMPRODUCT((N34:N43=X37)*(U34:U43=3))+SUMPRODUCT((P34:P43=X37)*(V34:V43=3))</f>
        <v>0</v>
      </c>
      <c r="AG37" s="6">
        <f>SUMPRODUCT((N34:N43=X37)*(U34:U43=1))+SUMPRODUCT((P34:P43=X37)*(V34:V43=1))</f>
        <v>0</v>
      </c>
      <c r="AH37" s="6">
        <f>SUMPRODUCT((N34:N43=X37)*(U34:U43=0))+SUMPRODUCT((P34:P43=X37)*(V34:V43=0))</f>
        <v>0</v>
      </c>
      <c r="AI37" s="29">
        <f>RANK(AC37,AC36:AC40,0)</f>
        <v>1</v>
      </c>
      <c r="AJ37" s="6">
        <f t="shared" ref="AJ37:AJ40" si="21">AD37-AE37</f>
        <v>0</v>
      </c>
    </row>
    <row r="38" spans="1:36">
      <c r="B38" s="16" t="s">
        <v>16</v>
      </c>
      <c r="C38" s="11" t="str">
        <f>B28</f>
        <v>Dortmund</v>
      </c>
      <c r="D38" s="12" t="s">
        <v>7</v>
      </c>
      <c r="E38" s="13" t="str">
        <f>B29</f>
        <v>Inter Milan</v>
      </c>
      <c r="F38" s="14">
        <v>1</v>
      </c>
      <c r="G38" s="12" t="s">
        <v>7</v>
      </c>
      <c r="H38" s="14">
        <v>2</v>
      </c>
      <c r="I38" s="12"/>
      <c r="J38" s="6">
        <f t="shared" si="15"/>
        <v>0</v>
      </c>
      <c r="K38" s="6">
        <f t="shared" si="16"/>
        <v>3</v>
      </c>
      <c r="M38" s="10" t="s">
        <v>34</v>
      </c>
      <c r="N38" s="11" t="str">
        <f>M28</f>
        <v>Inter Milan</v>
      </c>
      <c r="O38" s="12" t="s">
        <v>7</v>
      </c>
      <c r="P38" s="13" t="str">
        <f>M29</f>
        <v>Dortmund</v>
      </c>
      <c r="Q38" s="14"/>
      <c r="R38" s="12" t="s">
        <v>7</v>
      </c>
      <c r="S38" s="14"/>
      <c r="T38" s="12"/>
      <c r="U38" s="6" t="str">
        <f t="shared" si="17"/>
        <v/>
      </c>
      <c r="V38" s="6" t="str">
        <f t="shared" si="18"/>
        <v/>
      </c>
      <c r="X38" s="27" t="str">
        <f t="shared" si="19"/>
        <v>Inter Milan</v>
      </c>
      <c r="Y38" s="6" t="str">
        <f>U36</f>
        <v/>
      </c>
      <c r="Z38" s="6" t="str">
        <f>U38</f>
        <v/>
      </c>
      <c r="AA38" s="6" t="str">
        <f>V40</f>
        <v/>
      </c>
      <c r="AB38" s="6" t="str">
        <f>V42</f>
        <v/>
      </c>
      <c r="AC38" s="28">
        <f t="shared" si="20"/>
        <v>0</v>
      </c>
      <c r="AD38" s="6">
        <f>SUMIF(N34:N43,X38,Q34:Q43)+SUMIF(P34:P43,X38,S34:S43)</f>
        <v>0</v>
      </c>
      <c r="AE38" s="6">
        <f>SUMIF(N34:N43,X38,S34:S43)+SUMIF(P34:P43,X38,Q34:Q43)</f>
        <v>0</v>
      </c>
      <c r="AF38" s="6">
        <f>SUMPRODUCT((N34:N43=X38)*(U34:U43=3))+SUMPRODUCT((P34:P43=X38)*(V34:V43=3))</f>
        <v>0</v>
      </c>
      <c r="AG38" s="6">
        <f>SUMPRODUCT((N34:N43=X38)*(U34:U43=1))+SUMPRODUCT((P34:P43=X38)*(V34:V43=1))</f>
        <v>0</v>
      </c>
      <c r="AH38" s="6">
        <f>SUMPRODUCT((N34:N43=X38)*(U34:U43=0))+SUMPRODUCT((P34:P43=X38)*(V34:V43=0))</f>
        <v>0</v>
      </c>
      <c r="AI38" s="29">
        <f>RANK(AC38,AC36:AC40,0)</f>
        <v>1</v>
      </c>
      <c r="AJ38" s="6">
        <f t="shared" si="21"/>
        <v>0</v>
      </c>
    </row>
    <row r="39" spans="1:36">
      <c r="B39" s="10" t="s">
        <v>18</v>
      </c>
      <c r="C39" s="11" t="str">
        <f>B26</f>
        <v>Arsenal</v>
      </c>
      <c r="D39" s="12" t="s">
        <v>7</v>
      </c>
      <c r="E39" s="13" t="str">
        <f>B27</f>
        <v>Chelsea</v>
      </c>
      <c r="F39" s="14">
        <v>0</v>
      </c>
      <c r="G39" s="12" t="s">
        <v>7</v>
      </c>
      <c r="H39" s="14">
        <v>0</v>
      </c>
      <c r="I39" s="12"/>
      <c r="J39" s="6">
        <f t="shared" si="15"/>
        <v>1</v>
      </c>
      <c r="K39" s="6">
        <f t="shared" si="16"/>
        <v>1</v>
      </c>
      <c r="M39" s="16" t="s">
        <v>8</v>
      </c>
      <c r="N39" s="11" t="str">
        <f>M26</f>
        <v>Liverpool</v>
      </c>
      <c r="O39" s="12" t="s">
        <v>7</v>
      </c>
      <c r="P39" s="13" t="str">
        <f>M27</f>
        <v>Juventus</v>
      </c>
      <c r="Q39" s="14"/>
      <c r="R39" s="12" t="s">
        <v>7</v>
      </c>
      <c r="S39" s="14"/>
      <c r="T39" s="12"/>
      <c r="U39" s="6" t="str">
        <f t="shared" si="17"/>
        <v/>
      </c>
      <c r="V39" s="6" t="str">
        <f t="shared" si="18"/>
        <v/>
      </c>
      <c r="X39" s="27" t="str">
        <f t="shared" si="19"/>
        <v>Dortmund</v>
      </c>
      <c r="Y39" s="6" t="str">
        <f>V35</f>
        <v/>
      </c>
      <c r="Z39" s="6" t="str">
        <f>V38</f>
        <v/>
      </c>
      <c r="AA39" s="6" t="str">
        <f>U41</f>
        <v/>
      </c>
      <c r="AB39" s="6" t="str">
        <f>U43</f>
        <v/>
      </c>
      <c r="AC39" s="28">
        <f t="shared" si="20"/>
        <v>0</v>
      </c>
      <c r="AD39" s="6">
        <f>SUMIF(N34:N43,X39,Q34:Q43)+SUMIF(P34:P43,X39,S34:S43)</f>
        <v>0</v>
      </c>
      <c r="AE39" s="6">
        <f>SUMIF(N34:N43,X39,S34:S43)+SUMIF(P34:P43,X39,Q34:Q43)</f>
        <v>0</v>
      </c>
      <c r="AF39" s="6">
        <f>SUMPRODUCT((N34:N43=X39)*(U34:U43=3))+SUMPRODUCT((P34:P43=X39)*(V34:V43=3))</f>
        <v>0</v>
      </c>
      <c r="AG39" s="6">
        <f>SUMPRODUCT((N34:N43=X39)*(U34:U43=1))+SUMPRODUCT((P34:P43=X39)*(V34:V43=1))</f>
        <v>0</v>
      </c>
      <c r="AH39" s="6">
        <f>SUMPRODUCT((N34:N43=X39)*(U34:U43=0))+SUMPRODUCT((P34:P43=X39)*(V34:V43=0))</f>
        <v>0</v>
      </c>
      <c r="AI39" s="29">
        <f>RANK(AC39,AC36:AC40,0)</f>
        <v>1</v>
      </c>
      <c r="AJ39" s="6">
        <f t="shared" si="21"/>
        <v>0</v>
      </c>
    </row>
    <row r="40" spans="1:36">
      <c r="B40" s="16" t="s">
        <v>40</v>
      </c>
      <c r="C40" s="11" t="str">
        <f>B30</f>
        <v>Lyon</v>
      </c>
      <c r="D40" s="12" t="s">
        <v>7</v>
      </c>
      <c r="E40" s="13" t="str">
        <f>B28</f>
        <v>Dortmund</v>
      </c>
      <c r="F40" s="14">
        <v>0</v>
      </c>
      <c r="G40" s="12" t="s">
        <v>7</v>
      </c>
      <c r="H40" s="14">
        <v>4</v>
      </c>
      <c r="I40" s="12"/>
      <c r="J40" s="6">
        <f t="shared" si="15"/>
        <v>0</v>
      </c>
      <c r="K40" s="6">
        <f t="shared" si="16"/>
        <v>3</v>
      </c>
      <c r="M40" s="16" t="s">
        <v>10</v>
      </c>
      <c r="N40" s="11" t="str">
        <f>M30</f>
        <v>Atletico Madrid</v>
      </c>
      <c r="O40" s="12" t="s">
        <v>7</v>
      </c>
      <c r="P40" s="13" t="str">
        <f>M28</f>
        <v>Inter Milan</v>
      </c>
      <c r="Q40" s="14"/>
      <c r="R40" s="12" t="s">
        <v>7</v>
      </c>
      <c r="S40" s="14"/>
      <c r="T40" s="12"/>
      <c r="U40" s="6" t="str">
        <f>IF(Q40="","",IF(Q40&gt;S40,3,IF(Q40=S40,1,0)))</f>
        <v/>
      </c>
      <c r="V40" s="6" t="str">
        <f>IF(S40="","",IF(S40&gt;Q40,3,IF(S40=Q40,1,0)))</f>
        <v/>
      </c>
      <c r="X40" s="27" t="str">
        <f t="shared" si="19"/>
        <v>Atletico Madrid</v>
      </c>
      <c r="Y40" s="6" t="str">
        <f>V34</f>
        <v/>
      </c>
      <c r="Z40" s="6" t="str">
        <f>U37</f>
        <v/>
      </c>
      <c r="AA40" s="6" t="str">
        <f>U40</f>
        <v/>
      </c>
      <c r="AB40" s="6" t="str">
        <f>V43</f>
        <v/>
      </c>
      <c r="AC40" s="28">
        <f t="shared" si="20"/>
        <v>0</v>
      </c>
      <c r="AD40" s="6">
        <f>SUMIF(N34:N43,X40,Q34:Q43)+SUMIF(P34:P43,X40,S34:S43)</f>
        <v>0</v>
      </c>
      <c r="AE40" s="6">
        <f>SUMIF(N34:N43,X40,S34:S43)+SUMIF(P34:P43,X40,Q34:Q43)</f>
        <v>0</v>
      </c>
      <c r="AF40" s="6">
        <f>SUMPRODUCT((N34:N43=X40)*(U34:U43=3))+SUMPRODUCT((P34:P43=X40)*(V34:V43=3))</f>
        <v>0</v>
      </c>
      <c r="AG40" s="6">
        <f>SUMPRODUCT((N34:N43=X40)*(U34:U43=1))+SUMPRODUCT((P34:P43=X40)*(V34:V43=1))</f>
        <v>0</v>
      </c>
      <c r="AH40" s="6">
        <f>SUMPRODUCT((N34:N43=X40)*(U34:U43=0))+SUMPRODUCT((P34:P43=X40)*(V34:V43=0))</f>
        <v>0</v>
      </c>
      <c r="AI40" s="29">
        <f>RANK(AC40,AC36:AC40,0)</f>
        <v>1</v>
      </c>
      <c r="AJ40" s="6">
        <f t="shared" si="21"/>
        <v>0</v>
      </c>
    </row>
    <row r="41" spans="1:36">
      <c r="B41" s="16" t="s">
        <v>41</v>
      </c>
      <c r="C41" s="11" t="str">
        <f>B29</f>
        <v>Inter Milan</v>
      </c>
      <c r="D41" s="12" t="s">
        <v>7</v>
      </c>
      <c r="E41" s="13" t="str">
        <f>B26</f>
        <v>Arsenal</v>
      </c>
      <c r="F41" s="14">
        <v>0</v>
      </c>
      <c r="G41" s="12" t="s">
        <v>7</v>
      </c>
      <c r="H41" s="14">
        <v>2</v>
      </c>
      <c r="I41" s="12"/>
      <c r="J41" s="6">
        <f t="shared" si="15"/>
        <v>0</v>
      </c>
      <c r="K41" s="6">
        <f t="shared" si="16"/>
        <v>3</v>
      </c>
      <c r="M41" s="16" t="s">
        <v>12</v>
      </c>
      <c r="N41" s="11" t="str">
        <f>M29</f>
        <v>Dortmund</v>
      </c>
      <c r="O41" s="12" t="s">
        <v>7</v>
      </c>
      <c r="P41" s="13" t="str">
        <f>M26</f>
        <v>Liverpool</v>
      </c>
      <c r="Q41" s="14"/>
      <c r="R41" s="12" t="s">
        <v>7</v>
      </c>
      <c r="S41" s="14"/>
      <c r="T41" s="12"/>
      <c r="U41" s="6" t="str">
        <f t="shared" ref="U41:U43" si="22">IF(Q41="","",IF(Q41&gt;S41,3,IF(Q41=S41,1,0)))</f>
        <v/>
      </c>
      <c r="V41" s="6" t="str">
        <f t="shared" ref="V41:V43" si="23">IF(S41="","",IF(S41&gt;Q41,3,IF(S41=Q41,1,0)))</f>
        <v/>
      </c>
    </row>
    <row r="42" spans="1:36">
      <c r="B42" s="16" t="s">
        <v>42</v>
      </c>
      <c r="C42" s="11" t="str">
        <f>B27</f>
        <v>Chelsea</v>
      </c>
      <c r="D42" s="12" t="s">
        <v>7</v>
      </c>
      <c r="E42" s="13" t="str">
        <f>B28</f>
        <v>Dortmund</v>
      </c>
      <c r="F42" s="14">
        <v>1</v>
      </c>
      <c r="G42" s="12" t="s">
        <v>7</v>
      </c>
      <c r="H42" s="14">
        <v>0</v>
      </c>
      <c r="I42" s="12"/>
      <c r="J42" s="6">
        <f t="shared" si="15"/>
        <v>3</v>
      </c>
      <c r="K42" s="6">
        <f t="shared" si="16"/>
        <v>0</v>
      </c>
      <c r="M42" s="16" t="s">
        <v>14</v>
      </c>
      <c r="N42" s="11" t="str">
        <f>M27</f>
        <v>Juventus</v>
      </c>
      <c r="O42" s="12" t="s">
        <v>7</v>
      </c>
      <c r="P42" s="13" t="str">
        <f>M28</f>
        <v>Inter Milan</v>
      </c>
      <c r="Q42" s="14"/>
      <c r="R42" s="12" t="s">
        <v>7</v>
      </c>
      <c r="S42" s="14"/>
      <c r="T42" s="12"/>
      <c r="U42" s="6" t="str">
        <f t="shared" si="22"/>
        <v/>
      </c>
      <c r="V42" s="6" t="str">
        <f t="shared" si="23"/>
        <v/>
      </c>
    </row>
    <row r="43" spans="1:36">
      <c r="B43" s="10" t="s">
        <v>43</v>
      </c>
      <c r="C43" s="11" t="str">
        <f>B29</f>
        <v>Inter Milan</v>
      </c>
      <c r="D43" s="12" t="s">
        <v>7</v>
      </c>
      <c r="E43" s="13" t="str">
        <f>B30</f>
        <v>Lyon</v>
      </c>
      <c r="F43" s="14">
        <v>4</v>
      </c>
      <c r="G43" s="12" t="s">
        <v>7</v>
      </c>
      <c r="H43" s="14">
        <v>1</v>
      </c>
      <c r="I43" s="12"/>
      <c r="J43" s="6">
        <f t="shared" si="15"/>
        <v>3</v>
      </c>
      <c r="K43" s="6">
        <f t="shared" si="16"/>
        <v>0</v>
      </c>
      <c r="M43" s="16" t="s">
        <v>16</v>
      </c>
      <c r="N43" s="11" t="str">
        <f>M29</f>
        <v>Dortmund</v>
      </c>
      <c r="O43" s="12" t="s">
        <v>7</v>
      </c>
      <c r="P43" s="13" t="str">
        <f>M30</f>
        <v>Atletico Madrid</v>
      </c>
      <c r="Q43" s="14"/>
      <c r="R43" s="12" t="s">
        <v>7</v>
      </c>
      <c r="S43" s="14"/>
      <c r="T43" s="12"/>
      <c r="U43" s="6" t="str">
        <f t="shared" si="22"/>
        <v/>
      </c>
      <c r="V43" s="6" t="str">
        <f t="shared" si="23"/>
        <v/>
      </c>
    </row>
    <row r="44" spans="1:36">
      <c r="C44" s="18"/>
      <c r="E44" s="19"/>
    </row>
    <row r="45" spans="1:36">
      <c r="X45" s="35" t="s">
        <v>88</v>
      </c>
    </row>
    <row r="46" spans="1:36">
      <c r="B46" s="2" t="s">
        <v>461</v>
      </c>
      <c r="M46" s="2" t="s">
        <v>462</v>
      </c>
    </row>
    <row r="47" spans="1:36">
      <c r="X47" s="37" t="str">
        <f>B46</f>
        <v>Poule E-F</v>
      </c>
      <c r="Y47" s="36" t="s">
        <v>79</v>
      </c>
      <c r="Z47" s="36" t="s">
        <v>80</v>
      </c>
      <c r="AA47" s="36" t="s">
        <v>81</v>
      </c>
      <c r="AB47" s="36" t="s">
        <v>87</v>
      </c>
      <c r="AC47" s="36" t="s">
        <v>4</v>
      </c>
      <c r="AD47" s="36" t="s">
        <v>82</v>
      </c>
      <c r="AE47" s="36" t="s">
        <v>83</v>
      </c>
      <c r="AF47" s="36" t="s">
        <v>84</v>
      </c>
      <c r="AG47" s="36" t="s">
        <v>85</v>
      </c>
      <c r="AH47" s="36" t="s">
        <v>86</v>
      </c>
      <c r="AI47" s="36" t="s">
        <v>5</v>
      </c>
      <c r="AJ47" s="36" t="s">
        <v>127</v>
      </c>
    </row>
    <row r="48" spans="1:36">
      <c r="A48" s="1">
        <v>1</v>
      </c>
      <c r="B48" s="41" t="s">
        <v>94</v>
      </c>
      <c r="C48" s="5" t="str">
        <f>VLOOKUP(B48,'Teams + teamnaam'!$AA$2:$AD$53,3,FALSE)</f>
        <v>VEV'67</v>
      </c>
      <c r="M48" s="42" t="s">
        <v>152</v>
      </c>
      <c r="N48" s="5" t="str">
        <f>VLOOKUP(M48,'Teams + teamnaam'!$AA$2:$AD$53,3,FALSE)</f>
        <v>VV westerkwartier</v>
      </c>
      <c r="X48" s="27" t="str">
        <f>B48</f>
        <v>Manchester United</v>
      </c>
      <c r="Y48" s="6">
        <f>J56</f>
        <v>0</v>
      </c>
      <c r="Z48" s="6">
        <f>K58</f>
        <v>0</v>
      </c>
      <c r="AA48" s="6">
        <f>J61</f>
        <v>1</v>
      </c>
      <c r="AB48" s="6">
        <f>K63</f>
        <v>0</v>
      </c>
      <c r="AC48" s="28">
        <f>SUM(Y48:AB48)</f>
        <v>1</v>
      </c>
      <c r="AD48" s="6">
        <f>SUMIF(C56:C65,X48,F56:F65)+SUMIF(E56:E65,X48,H56:H65)</f>
        <v>0</v>
      </c>
      <c r="AE48" s="6">
        <f>SUMIF(C56:C65,X48,H56:H65)+SUMIF(E56:E65,X48,F56:F65)</f>
        <v>9</v>
      </c>
      <c r="AF48" s="6">
        <f>SUMPRODUCT((C56:C65=X48)*(J56:J65=3))+SUMPRODUCT((E56:E65=X48)*(K56:K65=3))</f>
        <v>0</v>
      </c>
      <c r="AG48" s="6">
        <f>SUMPRODUCT((C56:C65=X48)*(J56:J65=1))+SUMPRODUCT((E56:E65=X48)*(K56:K65=1))</f>
        <v>1</v>
      </c>
      <c r="AH48" s="6">
        <f>SUMPRODUCT((C56:C65=X48)*(J56:J65=0))+SUMPRODUCT((E56:E65=X48)*(K56:K65=0))</f>
        <v>3</v>
      </c>
      <c r="AI48" s="29">
        <f>RANK(AC48,AC48:AC52,0)</f>
        <v>4</v>
      </c>
      <c r="AJ48" s="6">
        <f>AD48-AE48</f>
        <v>-9</v>
      </c>
    </row>
    <row r="49" spans="1:36">
      <c r="A49" s="1">
        <v>2</v>
      </c>
      <c r="B49" s="41" t="s">
        <v>159</v>
      </c>
      <c r="C49" s="5" t="str">
        <f>VLOOKUP(B49,'Teams + teamnaam'!$AA$2:$AD$53,3,FALSE)</f>
        <v>VEV'67</v>
      </c>
      <c r="M49" s="42" t="s">
        <v>144</v>
      </c>
      <c r="N49" s="5" t="str">
        <f>VLOOKUP(M49,'Teams + teamnaam'!$AA$2:$AD$53,3,FALSE)</f>
        <v>Grootegast</v>
      </c>
      <c r="X49" s="27" t="str">
        <f t="shared" ref="X49:X52" si="24">B49</f>
        <v>Tottenham</v>
      </c>
      <c r="Y49" s="6">
        <f>J57</f>
        <v>0</v>
      </c>
      <c r="Z49" s="6">
        <f>K59</f>
        <v>0</v>
      </c>
      <c r="AA49" s="6">
        <f>K61</f>
        <v>1</v>
      </c>
      <c r="AB49" s="6">
        <f>J64</f>
        <v>0</v>
      </c>
      <c r="AC49" s="28">
        <f t="shared" ref="AC49:AC52" si="25">SUM(Y49:AB49)</f>
        <v>1</v>
      </c>
      <c r="AD49" s="6">
        <f>SUMIF(C56:C65,X49,F56:F65)+SUMIF(E56:E65,X49,H56:H65)</f>
        <v>0</v>
      </c>
      <c r="AE49" s="6">
        <f>SUMIF(C56:C65,X49,H56:H65)+SUMIF(E56:E65,X49,F56:F65)</f>
        <v>9</v>
      </c>
      <c r="AF49" s="6">
        <f>SUMPRODUCT((C56:C65=X49)*(J56:J65=3))+SUMPRODUCT((E56:E65=X49)*(K56:K65=3))</f>
        <v>0</v>
      </c>
      <c r="AG49" s="6">
        <f>SUMPRODUCT((C56:C65=X49)*(J56:J65=1))+SUMPRODUCT((E56:E65=X49)*(K56:K65=1))</f>
        <v>1</v>
      </c>
      <c r="AH49" s="6">
        <f>SUMPRODUCT((C56:C65=X49)*(J56:J65=0))+SUMPRODUCT((E56:E65=X49)*(K56:K65=0))</f>
        <v>3</v>
      </c>
      <c r="AI49" s="29">
        <f>RANK(AC49,AC48:AC52,0)</f>
        <v>4</v>
      </c>
      <c r="AJ49" s="6">
        <f t="shared" ref="AJ49:AJ52" si="26">AD49-AE49</f>
        <v>-9</v>
      </c>
    </row>
    <row r="50" spans="1:36">
      <c r="A50" s="1">
        <v>3</v>
      </c>
      <c r="B50" s="41" t="s">
        <v>144</v>
      </c>
      <c r="C50" s="5" t="str">
        <f>VLOOKUP(B50,'Teams + teamnaam'!$AA$2:$AD$53,3,FALSE)</f>
        <v>Grootegast</v>
      </c>
      <c r="M50" s="42" t="s">
        <v>110</v>
      </c>
      <c r="N50" s="5" t="str">
        <f>VLOOKUP(M50,'Teams + teamnaam'!$AA$2:$AD$53,3,FALSE)</f>
        <v>VV Grijpskerk</v>
      </c>
      <c r="X50" s="27" t="str">
        <f t="shared" si="24"/>
        <v>Schalke</v>
      </c>
      <c r="Y50" s="6">
        <f>J58</f>
        <v>3</v>
      </c>
      <c r="Z50" s="6">
        <f>J60</f>
        <v>3</v>
      </c>
      <c r="AA50" s="6">
        <f>K62</f>
        <v>0</v>
      </c>
      <c r="AB50" s="6">
        <f>K64</f>
        <v>3</v>
      </c>
      <c r="AC50" s="28">
        <f t="shared" si="25"/>
        <v>9</v>
      </c>
      <c r="AD50" s="6">
        <f>SUMIF(C56:C65,X50,F56:F65)+SUMIF(E56:E65,X50,H56:H65)</f>
        <v>10</v>
      </c>
      <c r="AE50" s="6">
        <f>SUMIF(C56:C65,X50,H56:H65)+SUMIF(E56:E65,X50,F56:F65)</f>
        <v>5</v>
      </c>
      <c r="AF50" s="6">
        <f>SUMPRODUCT((C56:C65=X50)*(J56:J65=3))+SUMPRODUCT((E56:E65=X50)*(K56:K65=3))</f>
        <v>3</v>
      </c>
      <c r="AG50" s="6">
        <f>SUMPRODUCT((C56:C65=X50)*(J56:J65=1))+SUMPRODUCT((E56:E65=X50)*(K56:K65=1))</f>
        <v>0</v>
      </c>
      <c r="AH50" s="6">
        <f>SUMPRODUCT((C56:C65=X50)*(J56:J65=0))+SUMPRODUCT((E56:E65=X50)*(K56:K65=0))</f>
        <v>1</v>
      </c>
      <c r="AI50" s="29">
        <f>RANK(AC50,AC48:AC52,0)</f>
        <v>2</v>
      </c>
      <c r="AJ50" s="6">
        <f t="shared" si="26"/>
        <v>5</v>
      </c>
    </row>
    <row r="51" spans="1:36">
      <c r="A51" s="1">
        <v>4</v>
      </c>
      <c r="B51" s="41" t="s">
        <v>110</v>
      </c>
      <c r="C51" s="5" t="str">
        <f>VLOOKUP(B51,'Teams + teamnaam'!$AA$2:$AD$53,3,FALSE)</f>
        <v>VV Grijpskerk</v>
      </c>
      <c r="M51" s="42" t="s">
        <v>153</v>
      </c>
      <c r="N51" s="5" t="str">
        <f>VLOOKUP(M51,'Teams + teamnaam'!$AA$2:$AD$53,3,FALSE)</f>
        <v>VV westerkwartier</v>
      </c>
      <c r="X51" s="27" t="str">
        <f t="shared" si="24"/>
        <v>Napoli</v>
      </c>
      <c r="Y51" s="6">
        <f>K57</f>
        <v>3</v>
      </c>
      <c r="Z51" s="6">
        <f>K60</f>
        <v>0</v>
      </c>
      <c r="AA51" s="6">
        <f>J63</f>
        <v>3</v>
      </c>
      <c r="AB51" s="6">
        <f>J65</f>
        <v>0</v>
      </c>
      <c r="AC51" s="28">
        <f t="shared" si="25"/>
        <v>6</v>
      </c>
      <c r="AD51" s="6">
        <f>SUMIF(C56:C65,X51,F56:F65)+SUMIF(E56:E65,X51,H56:H65)</f>
        <v>10</v>
      </c>
      <c r="AE51" s="6">
        <f>SUMIF(C56:C65,X51,H56:H65)+SUMIF(E56:E65,X51,F56:F65)</f>
        <v>7</v>
      </c>
      <c r="AF51" s="6">
        <f>SUMPRODUCT((C56:C65=X51)*(J56:J65=3))+SUMPRODUCT((E56:E65=X51)*(K56:K65=3))</f>
        <v>2</v>
      </c>
      <c r="AG51" s="6">
        <f>SUMPRODUCT((C56:C65=X51)*(J56:J65=1))+SUMPRODUCT((E56:E65=X51)*(K56:K65=1))</f>
        <v>0</v>
      </c>
      <c r="AH51" s="6">
        <f>SUMPRODUCT((C56:C65=X51)*(J56:J65=0))+SUMPRODUCT((E56:E65=X51)*(K56:K65=0))</f>
        <v>2</v>
      </c>
      <c r="AI51" s="29">
        <f>RANK(AC51,AC48:AC52,0)</f>
        <v>3</v>
      </c>
      <c r="AJ51" s="6">
        <f t="shared" si="26"/>
        <v>3</v>
      </c>
    </row>
    <row r="52" spans="1:36">
      <c r="A52" s="1">
        <v>5</v>
      </c>
      <c r="B52" s="41" t="s">
        <v>104</v>
      </c>
      <c r="C52" s="5" t="str">
        <f>VLOOKUP(B52,'Teams + teamnaam'!$AA$2:$AD$53,3,FALSE)</f>
        <v>SV Marum</v>
      </c>
      <c r="M52" s="42" t="s">
        <v>147</v>
      </c>
      <c r="N52" s="5" t="s">
        <v>607</v>
      </c>
      <c r="X52" s="27" t="str">
        <f t="shared" si="24"/>
        <v>Atletico Madrid</v>
      </c>
      <c r="Y52" s="6">
        <f>K56</f>
        <v>3</v>
      </c>
      <c r="Z52" s="6">
        <f>J59</f>
        <v>3</v>
      </c>
      <c r="AA52" s="6">
        <f>J62</f>
        <v>3</v>
      </c>
      <c r="AB52" s="6">
        <f>K65</f>
        <v>3</v>
      </c>
      <c r="AC52" s="28">
        <f t="shared" si="25"/>
        <v>12</v>
      </c>
      <c r="AD52" s="6">
        <f>SUMIF(C56:C65,X52,F56:F65)+SUMIF(E56:E65,X52,H56:H65)</f>
        <v>11</v>
      </c>
      <c r="AE52" s="6">
        <f>SUMIF(C56:C65,X52,H56:H65)+SUMIF(E56:E65,X52,F56:F65)</f>
        <v>1</v>
      </c>
      <c r="AF52" s="6">
        <f>SUMPRODUCT((C56:C65=X52)*(J56:J65=3))+SUMPRODUCT((E56:E65=X52)*(K56:K65=3))</f>
        <v>4</v>
      </c>
      <c r="AG52" s="6">
        <f>SUMPRODUCT((C56:C65=X52)*(J56:J65=1))+SUMPRODUCT((E56:E65=X52)*(K56:K65=1))</f>
        <v>0</v>
      </c>
      <c r="AH52" s="6">
        <f>SUMPRODUCT((C56:C65=X52)*(J56:J65=0))+SUMPRODUCT((E56:E65=X52)*(K56:K65=0))</f>
        <v>0</v>
      </c>
      <c r="AI52" s="29">
        <f>RANK(AC52,AC48:AC52,0)</f>
        <v>1</v>
      </c>
      <c r="AJ52" s="6">
        <f t="shared" si="26"/>
        <v>10</v>
      </c>
    </row>
    <row r="53" spans="1:36">
      <c r="C53" s="5"/>
      <c r="X53" s="31"/>
      <c r="Y53" s="32"/>
      <c r="Z53" s="32"/>
      <c r="AA53" s="32"/>
      <c r="AB53" s="32"/>
      <c r="AC53" s="32"/>
      <c r="AD53" s="32"/>
      <c r="AE53" s="32"/>
      <c r="AF53" s="31"/>
      <c r="AG53" s="31"/>
      <c r="AH53" s="31"/>
    </row>
    <row r="54" spans="1:36">
      <c r="B54" s="2" t="s">
        <v>592</v>
      </c>
      <c r="M54" s="64" t="s">
        <v>630</v>
      </c>
      <c r="P54" s="2" t="s">
        <v>334</v>
      </c>
      <c r="X54" s="31"/>
      <c r="Y54" s="32"/>
      <c r="Z54" s="32"/>
      <c r="AA54" s="32"/>
      <c r="AB54" s="32"/>
      <c r="AC54" s="32"/>
      <c r="AD54" s="32"/>
      <c r="AE54" s="32"/>
      <c r="AF54" s="31"/>
      <c r="AG54" s="31"/>
      <c r="AH54" s="31"/>
    </row>
    <row r="55" spans="1:36">
      <c r="B55" s="8"/>
      <c r="C55" s="8"/>
      <c r="D55" s="45"/>
      <c r="E55" s="8"/>
      <c r="F55" s="249" t="s">
        <v>5</v>
      </c>
      <c r="G55" s="171"/>
      <c r="H55" s="171"/>
      <c r="I55" s="8"/>
      <c r="J55" s="250" t="s">
        <v>4</v>
      </c>
      <c r="K55" s="249"/>
      <c r="L55" s="46"/>
      <c r="M55" s="8"/>
      <c r="N55" s="8"/>
      <c r="O55" s="45"/>
      <c r="P55" s="8"/>
      <c r="Q55" s="249" t="s">
        <v>5</v>
      </c>
      <c r="R55" s="171"/>
      <c r="S55" s="171"/>
      <c r="T55" s="8"/>
      <c r="U55" s="250" t="s">
        <v>4</v>
      </c>
      <c r="V55" s="249"/>
      <c r="X55" s="35" t="s">
        <v>88</v>
      </c>
      <c r="Y55" s="32"/>
      <c r="Z55" s="32"/>
      <c r="AA55" s="32"/>
      <c r="AB55" s="32"/>
      <c r="AC55" s="32"/>
      <c r="AD55" s="32"/>
      <c r="AE55" s="32"/>
      <c r="AF55" s="31"/>
      <c r="AG55" s="33"/>
      <c r="AH55" s="31"/>
    </row>
    <row r="56" spans="1:36">
      <c r="B56" s="10" t="s">
        <v>25</v>
      </c>
      <c r="C56" s="11" t="str">
        <f>B48</f>
        <v>Manchester United</v>
      </c>
      <c r="D56" s="12" t="s">
        <v>7</v>
      </c>
      <c r="E56" s="13" t="str">
        <f>B52</f>
        <v>Atletico Madrid</v>
      </c>
      <c r="F56" s="14">
        <v>0</v>
      </c>
      <c r="G56" s="12" t="s">
        <v>7</v>
      </c>
      <c r="H56" s="14">
        <v>3</v>
      </c>
      <c r="I56" s="12"/>
      <c r="J56" s="6">
        <f>IF(F56="","",IF(F56&gt;H56,3,IF(F56=H56,1,0)))</f>
        <v>0</v>
      </c>
      <c r="K56" s="6">
        <f>IF(H56="","",IF(H56&gt;F56,3,IF(H56=F56,1,0)))</f>
        <v>3</v>
      </c>
      <c r="M56" s="10" t="s">
        <v>18</v>
      </c>
      <c r="N56" s="11" t="str">
        <f>M48</f>
        <v>Lyon</v>
      </c>
      <c r="O56" s="12" t="s">
        <v>7</v>
      </c>
      <c r="P56" s="13" t="str">
        <f>M52</f>
        <v>Hoffenheim</v>
      </c>
      <c r="Q56" s="14"/>
      <c r="R56" s="12" t="s">
        <v>7</v>
      </c>
      <c r="S56" s="14"/>
      <c r="T56" s="12"/>
      <c r="U56" s="6" t="str">
        <f>IF(Q56="","",IF(Q56&gt;S56,3,IF(Q56=S56,1,0)))</f>
        <v/>
      </c>
      <c r="V56" s="6" t="str">
        <f>IF(S56="","",IF(S56&gt;Q56,3,IF(S56=Q56,1,0)))</f>
        <v/>
      </c>
      <c r="X56" s="31"/>
      <c r="Y56" s="34"/>
      <c r="Z56" s="34"/>
      <c r="AA56" s="34"/>
      <c r="AB56" s="34"/>
      <c r="AC56" s="34"/>
      <c r="AD56" s="34"/>
      <c r="AE56" s="34"/>
      <c r="AF56" s="34"/>
      <c r="AG56" s="34"/>
      <c r="AH56" s="34"/>
    </row>
    <row r="57" spans="1:36">
      <c r="B57" s="16" t="s">
        <v>26</v>
      </c>
      <c r="C57" s="11" t="str">
        <f>B49</f>
        <v>Tottenham</v>
      </c>
      <c r="D57" s="12" t="s">
        <v>7</v>
      </c>
      <c r="E57" s="13" t="str">
        <f>B51</f>
        <v>Napoli</v>
      </c>
      <c r="F57" s="14">
        <v>0</v>
      </c>
      <c r="G57" s="12" t="s">
        <v>7</v>
      </c>
      <c r="H57" s="14">
        <v>3</v>
      </c>
      <c r="I57" s="12"/>
      <c r="J57" s="6">
        <f t="shared" ref="J57:J65" si="27">IF(F57="","",IF(F57&gt;H57,3,IF(F57=H57,1,0)))</f>
        <v>0</v>
      </c>
      <c r="K57" s="6">
        <f t="shared" ref="K57:K65" si="28">IF(H57="","",IF(H57&gt;F57,3,IF(H57=F57,1,0)))</f>
        <v>3</v>
      </c>
      <c r="M57" s="16" t="s">
        <v>40</v>
      </c>
      <c r="N57" s="11" t="str">
        <f>M49</f>
        <v>Schalke</v>
      </c>
      <c r="O57" s="12" t="s">
        <v>7</v>
      </c>
      <c r="P57" s="13" t="str">
        <f>M51</f>
        <v>Monaco</v>
      </c>
      <c r="Q57" s="14"/>
      <c r="R57" s="12" t="s">
        <v>7</v>
      </c>
      <c r="S57" s="14"/>
      <c r="T57" s="12"/>
      <c r="U57" s="6" t="str">
        <f t="shared" ref="U57:U61" si="29">IF(Q57="","",IF(Q57&gt;S57,3,IF(Q57=S57,1,0)))</f>
        <v/>
      </c>
      <c r="V57" s="6" t="str">
        <f t="shared" ref="V57:V61" si="30">IF(S57="","",IF(S57&gt;Q57,3,IF(S57=Q57,1,0)))</f>
        <v/>
      </c>
      <c r="X57" s="37" t="str">
        <f>M46</f>
        <v>Poule E-FF</v>
      </c>
      <c r="Y57" s="36" t="s">
        <v>79</v>
      </c>
      <c r="Z57" s="36" t="s">
        <v>80</v>
      </c>
      <c r="AA57" s="36" t="s">
        <v>81</v>
      </c>
      <c r="AB57" s="36" t="s">
        <v>87</v>
      </c>
      <c r="AC57" s="36" t="s">
        <v>4</v>
      </c>
      <c r="AD57" s="36" t="s">
        <v>82</v>
      </c>
      <c r="AE57" s="36" t="s">
        <v>83</v>
      </c>
      <c r="AF57" s="36" t="s">
        <v>84</v>
      </c>
      <c r="AG57" s="36" t="s">
        <v>85</v>
      </c>
      <c r="AH57" s="36" t="s">
        <v>86</v>
      </c>
      <c r="AI57" s="36" t="s">
        <v>5</v>
      </c>
      <c r="AJ57" s="36" t="s">
        <v>127</v>
      </c>
    </row>
    <row r="58" spans="1:36">
      <c r="B58" s="16" t="s">
        <v>30</v>
      </c>
      <c r="C58" s="11" t="str">
        <f>B50</f>
        <v>Schalke</v>
      </c>
      <c r="D58" s="12" t="s">
        <v>7</v>
      </c>
      <c r="E58" s="13" t="str">
        <f>B48</f>
        <v>Manchester United</v>
      </c>
      <c r="F58" s="14">
        <v>3</v>
      </c>
      <c r="G58" s="17" t="s">
        <v>7</v>
      </c>
      <c r="H58" s="14">
        <v>0</v>
      </c>
      <c r="I58" s="12"/>
      <c r="J58" s="6">
        <f t="shared" si="27"/>
        <v>3</v>
      </c>
      <c r="K58" s="6">
        <f t="shared" si="28"/>
        <v>0</v>
      </c>
      <c r="M58" s="16" t="s">
        <v>41</v>
      </c>
      <c r="N58" s="11" t="str">
        <f>M50</f>
        <v>Napoli</v>
      </c>
      <c r="O58" s="12" t="s">
        <v>7</v>
      </c>
      <c r="P58" s="13" t="str">
        <f>M48</f>
        <v>Lyon</v>
      </c>
      <c r="Q58" s="14"/>
      <c r="R58" s="17" t="s">
        <v>7</v>
      </c>
      <c r="S58" s="14"/>
      <c r="T58" s="12"/>
      <c r="U58" s="6" t="str">
        <f t="shared" si="29"/>
        <v/>
      </c>
      <c r="V58" s="6" t="str">
        <f t="shared" si="30"/>
        <v/>
      </c>
      <c r="X58" s="27" t="str">
        <f>M48</f>
        <v>Lyon</v>
      </c>
      <c r="Y58" s="6" t="str">
        <f>U56</f>
        <v/>
      </c>
      <c r="Z58" s="6" t="str">
        <f>V58</f>
        <v/>
      </c>
      <c r="AA58" s="6" t="str">
        <f>U61</f>
        <v/>
      </c>
      <c r="AB58" s="6" t="str">
        <f>V63</f>
        <v/>
      </c>
      <c r="AC58" s="28">
        <f>SUM(Y58:AB58)</f>
        <v>0</v>
      </c>
      <c r="AD58" s="6">
        <f>SUMIF(N56:N65,X58,Q56:Q65)+SUMIF(P56:P65,X58,S56:S65)</f>
        <v>0</v>
      </c>
      <c r="AE58" s="6">
        <f>SUMIF(N56:N65,X58,S56:S65)+SUMIF(P56:P65,X58,Q56:Q65)</f>
        <v>0</v>
      </c>
      <c r="AF58" s="6">
        <f>SUMPRODUCT((N56:N65=X58)*(U56:U65=3))+SUMPRODUCT((P56:P65=X58)*(V56:V65=3))</f>
        <v>0</v>
      </c>
      <c r="AG58" s="6">
        <f>SUMPRODUCT((N56:N65=X58)*(U56:U65=1))+SUMPRODUCT((P56:P65=X58)*(V56:V65=1))</f>
        <v>0</v>
      </c>
      <c r="AH58" s="6">
        <f>SUMPRODUCT((N56:N65=X58)*(U56:U65=0))+SUMPRODUCT((P56:P65=X58)*(V56:V65=0))</f>
        <v>0</v>
      </c>
      <c r="AI58" s="29">
        <f>RANK(AC58,AC58:AC62,0)</f>
        <v>1</v>
      </c>
      <c r="AJ58" s="6">
        <f>AD58-AE58</f>
        <v>0</v>
      </c>
    </row>
    <row r="59" spans="1:36">
      <c r="B59" s="16" t="s">
        <v>32</v>
      </c>
      <c r="C59" s="11" t="str">
        <f>B52</f>
        <v>Atletico Madrid</v>
      </c>
      <c r="D59" s="12" t="s">
        <v>7</v>
      </c>
      <c r="E59" s="13" t="str">
        <f>B49</f>
        <v>Tottenham</v>
      </c>
      <c r="F59" s="14">
        <v>3</v>
      </c>
      <c r="G59" s="12" t="s">
        <v>7</v>
      </c>
      <c r="H59" s="14">
        <v>0</v>
      </c>
      <c r="I59" s="12"/>
      <c r="J59" s="6">
        <f t="shared" si="27"/>
        <v>3</v>
      </c>
      <c r="K59" s="6">
        <f t="shared" si="28"/>
        <v>0</v>
      </c>
      <c r="M59" s="16" t="s">
        <v>42</v>
      </c>
      <c r="N59" s="11" t="str">
        <f>M52</f>
        <v>Hoffenheim</v>
      </c>
      <c r="O59" s="12" t="s">
        <v>7</v>
      </c>
      <c r="P59" s="13" t="str">
        <f>M49</f>
        <v>Schalke</v>
      </c>
      <c r="Q59" s="14"/>
      <c r="R59" s="12" t="s">
        <v>7</v>
      </c>
      <c r="S59" s="14"/>
      <c r="T59" s="12"/>
      <c r="U59" s="6" t="str">
        <f t="shared" si="29"/>
        <v/>
      </c>
      <c r="V59" s="6" t="str">
        <f t="shared" si="30"/>
        <v/>
      </c>
      <c r="X59" s="27" t="str">
        <f t="shared" ref="X59:X62" si="31">M49</f>
        <v>Schalke</v>
      </c>
      <c r="Y59" s="6" t="str">
        <f>U57</f>
        <v/>
      </c>
      <c r="Z59" s="6" t="str">
        <f>V59</f>
        <v/>
      </c>
      <c r="AA59" s="6" t="str">
        <f>V61</f>
        <v/>
      </c>
      <c r="AB59" s="6" t="str">
        <f>U64</f>
        <v/>
      </c>
      <c r="AC59" s="28">
        <f t="shared" ref="AC59:AC62" si="32">SUM(Y59:AB59)</f>
        <v>0</v>
      </c>
      <c r="AD59" s="6">
        <f>SUMIF(N56:N65,X59,Q56:Q65)+SUMIF(P56:P65,X59,S56:S65)</f>
        <v>0</v>
      </c>
      <c r="AE59" s="6">
        <f>SUMIF(N56:N65,X59,S56:S65)+SUMIF(P56:P65,X59,Q56:Q65)</f>
        <v>0</v>
      </c>
      <c r="AF59" s="6">
        <f>SUMPRODUCT((N56:N65=X59)*(U56:U65=3))+SUMPRODUCT((P56:P65=X59)*(V56:V65=3))</f>
        <v>0</v>
      </c>
      <c r="AG59" s="6">
        <f>SUMPRODUCT((N56:N65=X59)*(U56:U65=1))+SUMPRODUCT((P56:P65=X59)*(V56:V65=1))</f>
        <v>0</v>
      </c>
      <c r="AH59" s="6">
        <f>SUMPRODUCT((N56:N65=X59)*(U56:U65=0))+SUMPRODUCT((P56:P65=X59)*(V56:V65=0))</f>
        <v>0</v>
      </c>
      <c r="AI59" s="29">
        <f>RANK(AC59,AC58:AC62,0)</f>
        <v>1</v>
      </c>
      <c r="AJ59" s="6">
        <f t="shared" ref="AJ59:AJ62" si="33">AD59-AE59</f>
        <v>0</v>
      </c>
    </row>
    <row r="60" spans="1:36">
      <c r="B60" s="10" t="s">
        <v>34</v>
      </c>
      <c r="C60" s="11" t="str">
        <f>B50</f>
        <v>Schalke</v>
      </c>
      <c r="D60" s="12" t="s">
        <v>7</v>
      </c>
      <c r="E60" s="13" t="str">
        <f>B51</f>
        <v>Napoli</v>
      </c>
      <c r="F60" s="14">
        <v>4</v>
      </c>
      <c r="G60" s="12" t="s">
        <v>7</v>
      </c>
      <c r="H60" s="14">
        <v>3</v>
      </c>
      <c r="I60" s="12"/>
      <c r="J60" s="6">
        <f t="shared" si="27"/>
        <v>3</v>
      </c>
      <c r="K60" s="6">
        <f t="shared" si="28"/>
        <v>0</v>
      </c>
      <c r="M60" s="10" t="s">
        <v>43</v>
      </c>
      <c r="N60" s="11" t="str">
        <f>M50</f>
        <v>Napoli</v>
      </c>
      <c r="O60" s="12" t="s">
        <v>7</v>
      </c>
      <c r="P60" s="13" t="str">
        <f>M51</f>
        <v>Monaco</v>
      </c>
      <c r="Q60" s="14"/>
      <c r="R60" s="12" t="s">
        <v>7</v>
      </c>
      <c r="S60" s="14"/>
      <c r="T60" s="12"/>
      <c r="U60" s="6" t="str">
        <f t="shared" si="29"/>
        <v/>
      </c>
      <c r="V60" s="6" t="str">
        <f t="shared" si="30"/>
        <v/>
      </c>
      <c r="X60" s="27" t="str">
        <f t="shared" si="31"/>
        <v>Napoli</v>
      </c>
      <c r="Y60" s="6" t="str">
        <f>U58</f>
        <v/>
      </c>
      <c r="Z60" s="6" t="str">
        <f>U60</f>
        <v/>
      </c>
      <c r="AA60" s="6" t="str">
        <f>V62</f>
        <v/>
      </c>
      <c r="AB60" s="6" t="str">
        <f>V64</f>
        <v/>
      </c>
      <c r="AC60" s="28">
        <f t="shared" si="32"/>
        <v>0</v>
      </c>
      <c r="AD60" s="6">
        <f>SUMIF(N56:N65,X60,Q56:Q65)+SUMIF(P56:P65,X60,S56:S65)</f>
        <v>0</v>
      </c>
      <c r="AE60" s="6">
        <f>SUMIF(N56:N65,X60,S56:S65)+SUMIF(P56:P65,X60,Q56:Q65)</f>
        <v>0</v>
      </c>
      <c r="AF60" s="6">
        <f>SUMPRODUCT((N56:N65=X60)*(U56:U65=3))+SUMPRODUCT((P56:P65=X60)*(V56:V65=3))</f>
        <v>0</v>
      </c>
      <c r="AG60" s="6">
        <f>SUMPRODUCT((N56:N65=X60)*(U56:U65=1))+SUMPRODUCT((P56:P65=X60)*(V56:V65=1))</f>
        <v>0</v>
      </c>
      <c r="AH60" s="6">
        <f>SUMPRODUCT((N56:N65=X60)*(U56:U65=0))+SUMPRODUCT((P56:P65=X60)*(V56:V65=0))</f>
        <v>0</v>
      </c>
      <c r="AI60" s="29">
        <f>RANK(AC60,AC58:AC62,0)</f>
        <v>1</v>
      </c>
      <c r="AJ60" s="6">
        <f t="shared" si="33"/>
        <v>0</v>
      </c>
    </row>
    <row r="61" spans="1:36">
      <c r="B61" s="16" t="s">
        <v>8</v>
      </c>
      <c r="C61" s="11" t="str">
        <f>B48</f>
        <v>Manchester United</v>
      </c>
      <c r="D61" s="12" t="s">
        <v>7</v>
      </c>
      <c r="E61" s="13" t="str">
        <f>B49</f>
        <v>Tottenham</v>
      </c>
      <c r="F61" s="14">
        <v>0</v>
      </c>
      <c r="G61" s="12" t="s">
        <v>7</v>
      </c>
      <c r="H61" s="14">
        <v>0</v>
      </c>
      <c r="I61" s="12"/>
      <c r="J61" s="6">
        <f t="shared" si="27"/>
        <v>1</v>
      </c>
      <c r="K61" s="6">
        <f t="shared" si="28"/>
        <v>1</v>
      </c>
      <c r="M61" s="16" t="s">
        <v>31</v>
      </c>
      <c r="N61" s="11" t="str">
        <f>M48</f>
        <v>Lyon</v>
      </c>
      <c r="O61" s="12" t="s">
        <v>7</v>
      </c>
      <c r="P61" s="13" t="str">
        <f>M49</f>
        <v>Schalke</v>
      </c>
      <c r="Q61" s="14"/>
      <c r="R61" s="12" t="s">
        <v>7</v>
      </c>
      <c r="S61" s="14"/>
      <c r="T61" s="12"/>
      <c r="U61" s="6" t="str">
        <f t="shared" si="29"/>
        <v/>
      </c>
      <c r="V61" s="6" t="str">
        <f t="shared" si="30"/>
        <v/>
      </c>
      <c r="X61" s="27" t="str">
        <f t="shared" si="31"/>
        <v>Monaco</v>
      </c>
      <c r="Y61" s="6" t="str">
        <f>V57</f>
        <v/>
      </c>
      <c r="Z61" s="6" t="str">
        <f>V60</f>
        <v/>
      </c>
      <c r="AA61" s="6" t="str">
        <f>U63</f>
        <v/>
      </c>
      <c r="AB61" s="6" t="str">
        <f>U65</f>
        <v/>
      </c>
      <c r="AC61" s="28">
        <f t="shared" si="32"/>
        <v>0</v>
      </c>
      <c r="AD61" s="6">
        <f>SUMIF(N56:N65,X61,Q56:Q65)+SUMIF(P56:P65,X61,S56:S65)</f>
        <v>0</v>
      </c>
      <c r="AE61" s="6">
        <f>SUMIF(N56:N65,X61,S56:S65)+SUMIF(P56:P65,X61,Q56:Q65)</f>
        <v>0</v>
      </c>
      <c r="AF61" s="6">
        <f>SUMPRODUCT((N56:N65=X61)*(U56:U65=3))+SUMPRODUCT((P56:P65=X61)*(V56:V65=3))</f>
        <v>0</v>
      </c>
      <c r="AG61" s="6">
        <f>SUMPRODUCT((N56:N65=X61)*(U56:U65=1))+SUMPRODUCT((P56:P65=X61)*(V56:V65=1))</f>
        <v>0</v>
      </c>
      <c r="AH61" s="6">
        <f>SUMPRODUCT((N56:N65=X61)*(U56:U65=0))+SUMPRODUCT((P56:P65=X61)*(V56:V65=0))</f>
        <v>0</v>
      </c>
      <c r="AI61" s="29">
        <f>RANK(AC61,AC58:AC62,0)</f>
        <v>1</v>
      </c>
      <c r="AJ61" s="6">
        <f t="shared" si="33"/>
        <v>0</v>
      </c>
    </row>
    <row r="62" spans="1:36">
      <c r="B62" s="16" t="s">
        <v>10</v>
      </c>
      <c r="C62" s="11" t="str">
        <f>B52</f>
        <v>Atletico Madrid</v>
      </c>
      <c r="D62" s="12" t="s">
        <v>7</v>
      </c>
      <c r="E62" s="13" t="str">
        <f>B50</f>
        <v>Schalke</v>
      </c>
      <c r="F62" s="14">
        <v>2</v>
      </c>
      <c r="G62" s="12" t="s">
        <v>7</v>
      </c>
      <c r="H62" s="14">
        <v>0</v>
      </c>
      <c r="I62" s="12"/>
      <c r="J62" s="6">
        <f t="shared" si="27"/>
        <v>3</v>
      </c>
      <c r="K62" s="6">
        <f t="shared" si="28"/>
        <v>0</v>
      </c>
      <c r="M62" s="16" t="s">
        <v>33</v>
      </c>
      <c r="N62" s="11" t="str">
        <f>M52</f>
        <v>Hoffenheim</v>
      </c>
      <c r="O62" s="12" t="s">
        <v>7</v>
      </c>
      <c r="P62" s="13" t="str">
        <f>M50</f>
        <v>Napoli</v>
      </c>
      <c r="Q62" s="14"/>
      <c r="R62" s="12" t="s">
        <v>7</v>
      </c>
      <c r="S62" s="14"/>
      <c r="T62" s="12"/>
      <c r="U62" s="6" t="str">
        <f>IF(Q62="","",IF(Q62&gt;S62,3,IF(Q62=S62,1,0)))</f>
        <v/>
      </c>
      <c r="V62" s="6" t="str">
        <f>IF(S62="","",IF(S62&gt;Q62,3,IF(S62=Q62,1,0)))</f>
        <v/>
      </c>
      <c r="X62" s="27" t="str">
        <f t="shared" si="31"/>
        <v>Hoffenheim</v>
      </c>
      <c r="Y62" s="6" t="str">
        <f>V56</f>
        <v/>
      </c>
      <c r="Z62" s="6" t="str">
        <f>U59</f>
        <v/>
      </c>
      <c r="AA62" s="6" t="str">
        <f>U62</f>
        <v/>
      </c>
      <c r="AB62" s="6" t="str">
        <f>V65</f>
        <v/>
      </c>
      <c r="AC62" s="28">
        <f t="shared" si="32"/>
        <v>0</v>
      </c>
      <c r="AD62" s="6">
        <f>SUMIF(N56:N65,X62,Q56:Q65)+SUMIF(P56:P65,X62,S56:S65)</f>
        <v>0</v>
      </c>
      <c r="AE62" s="6">
        <f>SUMIF(N56:N65,X62,S56:S65)+SUMIF(P56:P65,X62,Q56:Q65)</f>
        <v>0</v>
      </c>
      <c r="AF62" s="6">
        <f>SUMPRODUCT((N56:N65=X62)*(U56:U65=3))+SUMPRODUCT((P56:P65=X62)*(V56:V65=3))</f>
        <v>0</v>
      </c>
      <c r="AG62" s="6">
        <f>SUMPRODUCT((N56:N65=X62)*(U56:U65=1))+SUMPRODUCT((P56:P65=X62)*(V56:V65=1))</f>
        <v>0</v>
      </c>
      <c r="AH62" s="6">
        <f>SUMPRODUCT((N56:N65=X62)*(U56:U65=0))+SUMPRODUCT((P56:P65=X62)*(V56:V65=0))</f>
        <v>0</v>
      </c>
      <c r="AI62" s="29">
        <f>RANK(AC62,AC58:AC62,0)</f>
        <v>1</v>
      </c>
      <c r="AJ62" s="6">
        <f t="shared" si="33"/>
        <v>0</v>
      </c>
    </row>
    <row r="63" spans="1:36">
      <c r="B63" s="16" t="s">
        <v>12</v>
      </c>
      <c r="C63" s="11" t="str">
        <f>B51</f>
        <v>Napoli</v>
      </c>
      <c r="D63" s="12" t="s">
        <v>7</v>
      </c>
      <c r="E63" s="13" t="str">
        <f>B48</f>
        <v>Manchester United</v>
      </c>
      <c r="F63" s="14">
        <v>3</v>
      </c>
      <c r="G63" s="12" t="s">
        <v>7</v>
      </c>
      <c r="H63" s="14">
        <v>0</v>
      </c>
      <c r="I63" s="12"/>
      <c r="J63" s="6">
        <f t="shared" si="27"/>
        <v>3</v>
      </c>
      <c r="K63" s="6">
        <f t="shared" si="28"/>
        <v>0</v>
      </c>
      <c r="M63" s="16" t="s">
        <v>35</v>
      </c>
      <c r="N63" s="11" t="str">
        <f>M51</f>
        <v>Monaco</v>
      </c>
      <c r="O63" s="12" t="s">
        <v>7</v>
      </c>
      <c r="P63" s="13" t="str">
        <f>M48</f>
        <v>Lyon</v>
      </c>
      <c r="Q63" s="14"/>
      <c r="R63" s="12" t="s">
        <v>7</v>
      </c>
      <c r="S63" s="14"/>
      <c r="T63" s="12"/>
      <c r="U63" s="6" t="str">
        <f t="shared" ref="U63:U65" si="34">IF(Q63="","",IF(Q63&gt;S63,3,IF(Q63=S63,1,0)))</f>
        <v/>
      </c>
      <c r="V63" s="6" t="str">
        <f t="shared" ref="V63:V65" si="35">IF(S63="","",IF(S63&gt;Q63,3,IF(S63=Q63,1,0)))</f>
        <v/>
      </c>
      <c r="AC63" s="4"/>
    </row>
    <row r="64" spans="1:36">
      <c r="B64" s="16" t="s">
        <v>14</v>
      </c>
      <c r="C64" s="11" t="str">
        <f>B49</f>
        <v>Tottenham</v>
      </c>
      <c r="D64" s="12" t="s">
        <v>7</v>
      </c>
      <c r="E64" s="13" t="str">
        <f>B50</f>
        <v>Schalke</v>
      </c>
      <c r="F64" s="14">
        <v>0</v>
      </c>
      <c r="G64" s="12" t="s">
        <v>7</v>
      </c>
      <c r="H64" s="14">
        <v>3</v>
      </c>
      <c r="I64" s="12"/>
      <c r="J64" s="6">
        <f t="shared" si="27"/>
        <v>0</v>
      </c>
      <c r="K64" s="6">
        <f t="shared" si="28"/>
        <v>3</v>
      </c>
      <c r="M64" s="16" t="s">
        <v>36</v>
      </c>
      <c r="N64" s="11" t="str">
        <f>M49</f>
        <v>Schalke</v>
      </c>
      <c r="O64" s="12" t="s">
        <v>7</v>
      </c>
      <c r="P64" s="13" t="str">
        <f>M50</f>
        <v>Napoli</v>
      </c>
      <c r="Q64" s="14"/>
      <c r="R64" s="12" t="s">
        <v>7</v>
      </c>
      <c r="S64" s="14"/>
      <c r="T64" s="12"/>
      <c r="U64" s="6" t="str">
        <f t="shared" si="34"/>
        <v/>
      </c>
      <c r="V64" s="6" t="str">
        <f t="shared" si="35"/>
        <v/>
      </c>
      <c r="AC64" s="4"/>
    </row>
    <row r="65" spans="1:36">
      <c r="B65" s="16" t="s">
        <v>16</v>
      </c>
      <c r="C65" s="11" t="str">
        <f>B51</f>
        <v>Napoli</v>
      </c>
      <c r="D65" s="12" t="s">
        <v>7</v>
      </c>
      <c r="E65" s="13" t="str">
        <f>B52</f>
        <v>Atletico Madrid</v>
      </c>
      <c r="F65" s="14">
        <v>1</v>
      </c>
      <c r="G65" s="12" t="s">
        <v>7</v>
      </c>
      <c r="H65" s="14">
        <v>3</v>
      </c>
      <c r="I65" s="12"/>
      <c r="J65" s="6">
        <f t="shared" si="27"/>
        <v>0</v>
      </c>
      <c r="K65" s="6">
        <f t="shared" si="28"/>
        <v>3</v>
      </c>
      <c r="M65" s="16" t="s">
        <v>37</v>
      </c>
      <c r="N65" s="11" t="str">
        <f>M51</f>
        <v>Monaco</v>
      </c>
      <c r="O65" s="12" t="s">
        <v>7</v>
      </c>
      <c r="P65" s="13" t="str">
        <f>M52</f>
        <v>Hoffenheim</v>
      </c>
      <c r="Q65" s="14"/>
      <c r="R65" s="12" t="s">
        <v>7</v>
      </c>
      <c r="S65" s="14"/>
      <c r="T65" s="12"/>
      <c r="U65" s="6" t="str">
        <f t="shared" si="34"/>
        <v/>
      </c>
      <c r="V65" s="6" t="str">
        <f t="shared" si="35"/>
        <v/>
      </c>
      <c r="AC65" s="4"/>
    </row>
    <row r="66" spans="1:36" ht="18" customHeight="1">
      <c r="AC66" s="4"/>
    </row>
    <row r="67" spans="1:36">
      <c r="X67" s="35" t="s">
        <v>88</v>
      </c>
    </row>
    <row r="68" spans="1:36">
      <c r="B68" s="2" t="s">
        <v>463</v>
      </c>
      <c r="M68" s="2" t="s">
        <v>464</v>
      </c>
    </row>
    <row r="69" spans="1:36">
      <c r="X69" s="37" t="str">
        <f>B68</f>
        <v>Poule E-G</v>
      </c>
      <c r="Y69" s="36" t="s">
        <v>79</v>
      </c>
      <c r="Z69" s="36" t="s">
        <v>80</v>
      </c>
      <c r="AA69" s="36" t="s">
        <v>81</v>
      </c>
      <c r="AB69" s="36" t="s">
        <v>87</v>
      </c>
      <c r="AC69" s="36" t="s">
        <v>4</v>
      </c>
      <c r="AD69" s="36" t="s">
        <v>82</v>
      </c>
      <c r="AE69" s="36" t="s">
        <v>83</v>
      </c>
      <c r="AF69" s="36" t="s">
        <v>84</v>
      </c>
      <c r="AG69" s="36" t="s">
        <v>85</v>
      </c>
      <c r="AH69" s="36" t="s">
        <v>86</v>
      </c>
      <c r="AI69" s="36" t="s">
        <v>5</v>
      </c>
      <c r="AJ69" s="36" t="s">
        <v>127</v>
      </c>
    </row>
    <row r="70" spans="1:36">
      <c r="A70" s="1">
        <v>1</v>
      </c>
      <c r="B70" s="41" t="s">
        <v>111</v>
      </c>
      <c r="C70" s="5" t="str">
        <f>VLOOKUP(B70,'Teams + teamnaam'!$AA$2:$AD$53,3,FALSE)</f>
        <v>VEV'67</v>
      </c>
      <c r="M70" s="42" t="s">
        <v>159</v>
      </c>
      <c r="N70" s="5" t="str">
        <f>VLOOKUP(M70,'Teams + teamnaam'!$AA$2:$AD$53,3,FALSE)</f>
        <v>VEV'67</v>
      </c>
      <c r="X70" s="27" t="str">
        <f>B70</f>
        <v>Everton</v>
      </c>
      <c r="Y70" s="6">
        <f>J78</f>
        <v>0</v>
      </c>
      <c r="Z70" s="6">
        <f>K80</f>
        <v>0</v>
      </c>
      <c r="AA70" s="6">
        <f>J83</f>
        <v>1</v>
      </c>
      <c r="AB70" s="6">
        <f>K85</f>
        <v>3</v>
      </c>
      <c r="AC70" s="28">
        <f>SUM(Y70:AB70)</f>
        <v>4</v>
      </c>
      <c r="AD70" s="6">
        <f>SUMIF(C78:C87,X70,F78:F87)+SUMIF(E78:E87,X70,H78:H87)</f>
        <v>2</v>
      </c>
      <c r="AE70" s="6">
        <f>SUMIF(C78:C87,X70,H78:H87)+SUMIF(E78:E87,X70,F78:F87)</f>
        <v>8</v>
      </c>
      <c r="AF70" s="6">
        <f>SUMPRODUCT((C78:C87=X70)*(J78:J87=3))+SUMPRODUCT((E78:E87=X70)*(K78:K87=3))</f>
        <v>1</v>
      </c>
      <c r="AG70" s="6">
        <f>SUMPRODUCT((C78:C87=X70)*(J78:J87=1))+SUMPRODUCT((E78:E87=X70)*(K78:K87=1))</f>
        <v>1</v>
      </c>
      <c r="AH70" s="6">
        <f>SUMPRODUCT((C78:C87=X70)*(J78:J87=0))+SUMPRODUCT((E78:E87=X70)*(K78:K87=0))</f>
        <v>2</v>
      </c>
      <c r="AI70" s="29">
        <f>RANK(AC70,AC70:AC74,0)</f>
        <v>3</v>
      </c>
      <c r="AJ70" s="6">
        <f>AD70-AE70</f>
        <v>-6</v>
      </c>
    </row>
    <row r="71" spans="1:36">
      <c r="A71" s="1">
        <v>2</v>
      </c>
      <c r="B71" s="41" t="s">
        <v>117</v>
      </c>
      <c r="C71" s="5" t="str">
        <f>VLOOKUP(B71,'Teams + teamnaam'!$AA$2:$AD$53,3,FALSE)</f>
        <v>VEV'67</v>
      </c>
      <c r="M71" s="42" t="s">
        <v>94</v>
      </c>
      <c r="N71" s="5" t="str">
        <f>VLOOKUP(M71,'Teams + teamnaam'!$AA$2:$AD$53,3,FALSE)</f>
        <v>VEV'67</v>
      </c>
      <c r="X71" s="27" t="str">
        <f t="shared" ref="X71:X74" si="36">B71</f>
        <v>Southampton</v>
      </c>
      <c r="Y71" s="6">
        <f>J79</f>
        <v>3</v>
      </c>
      <c r="Z71" s="6">
        <f>K81</f>
        <v>0</v>
      </c>
      <c r="AA71" s="6">
        <f>K83</f>
        <v>1</v>
      </c>
      <c r="AB71" s="6">
        <f>J86</f>
        <v>0</v>
      </c>
      <c r="AC71" s="28">
        <f t="shared" ref="AC71:AC74" si="37">SUM(Y71:AB71)</f>
        <v>4</v>
      </c>
      <c r="AD71" s="6">
        <f>SUMIF(C78:C87,X71,F78:F87)+SUMIF(E78:E87,X71,H78:H87)</f>
        <v>3</v>
      </c>
      <c r="AE71" s="6">
        <f>SUMIF(C78:C87,X71,H78:H87)+SUMIF(E78:E87,X71,F78:F87)</f>
        <v>5</v>
      </c>
      <c r="AF71" s="6">
        <f>SUMPRODUCT((C78:C87=X71)*(J78:J87=3))+SUMPRODUCT((E78:E87=X71)*(K78:K87=3))</f>
        <v>1</v>
      </c>
      <c r="AG71" s="6">
        <f>SUMPRODUCT((C78:C87=X71)*(J78:J87=1))+SUMPRODUCT((E78:E87=X71)*(K78:K87=1))</f>
        <v>1</v>
      </c>
      <c r="AH71" s="6">
        <f>SUMPRODUCT((C78:C87=X71)*(J78:J87=0))+SUMPRODUCT((E78:E87=X71)*(K78:K87=0))</f>
        <v>2</v>
      </c>
      <c r="AI71" s="29">
        <f>RANK(AC71,AC70:AC74,0)</f>
        <v>3</v>
      </c>
      <c r="AJ71" s="6">
        <f t="shared" ref="AJ71:AJ74" si="38">AD71-AE71</f>
        <v>-2</v>
      </c>
    </row>
    <row r="72" spans="1:36">
      <c r="A72" s="1">
        <v>3</v>
      </c>
      <c r="B72" s="41" t="s">
        <v>147</v>
      </c>
      <c r="C72" s="5" t="s">
        <v>607</v>
      </c>
      <c r="M72" s="42" t="s">
        <v>111</v>
      </c>
      <c r="N72" s="5" t="str">
        <f>VLOOKUP(M72,'Teams + teamnaam'!$AA$2:$AD$53,3,FALSE)</f>
        <v>VEV'67</v>
      </c>
      <c r="X72" s="27" t="str">
        <f t="shared" si="36"/>
        <v>Hoffenheim</v>
      </c>
      <c r="Y72" s="6">
        <f>J80</f>
        <v>3</v>
      </c>
      <c r="Z72" s="6">
        <f>J82</f>
        <v>1</v>
      </c>
      <c r="AA72" s="6">
        <f>K84</f>
        <v>3</v>
      </c>
      <c r="AB72" s="6">
        <f>K86</f>
        <v>3</v>
      </c>
      <c r="AC72" s="28">
        <f t="shared" si="37"/>
        <v>10</v>
      </c>
      <c r="AD72" s="6">
        <f>SUMIF(C78:C87,X72,F78:F87)+SUMIF(E78:E87,X72,H78:H87)</f>
        <v>10</v>
      </c>
      <c r="AE72" s="6">
        <f>SUMIF(C78:C87,X72,H78:H87)+SUMIF(E78:E87,X72,F78:F87)</f>
        <v>1</v>
      </c>
      <c r="AF72" s="6">
        <f>SUMPRODUCT((C78:C87=X72)*(J78:J87=3))+SUMPRODUCT((E78:E87=X72)*(K78:K87=3))</f>
        <v>3</v>
      </c>
      <c r="AG72" s="6">
        <f>SUMPRODUCT((C78:C87=X72)*(J78:J87=1))+SUMPRODUCT((E78:E87=X72)*(K78:K87=1))</f>
        <v>1</v>
      </c>
      <c r="AH72" s="6">
        <f>SUMPRODUCT((C78:C87=X72)*(J78:J87=0))+SUMPRODUCT((E78:E87=X72)*(K78:K87=0))</f>
        <v>0</v>
      </c>
      <c r="AI72" s="29">
        <f>RANK(AC72,AC70:AC74,0)</f>
        <v>1</v>
      </c>
      <c r="AJ72" s="6">
        <f t="shared" si="38"/>
        <v>9</v>
      </c>
    </row>
    <row r="73" spans="1:36">
      <c r="A73" s="1">
        <v>4</v>
      </c>
      <c r="B73" s="41" t="s">
        <v>107</v>
      </c>
      <c r="C73" s="5" t="str">
        <f>VLOOKUP(B73,'Teams + teamnaam'!$AA$2:$AD$53,3,FALSE)</f>
        <v>VV Grijpskerk</v>
      </c>
      <c r="M73" s="42" t="s">
        <v>117</v>
      </c>
      <c r="N73" s="5" t="str">
        <f>VLOOKUP(M73,'Teams + teamnaam'!$AA$2:$AD$53,3,FALSE)</f>
        <v>VEV'67</v>
      </c>
      <c r="X73" s="27" t="str">
        <f t="shared" si="36"/>
        <v>AC Milan</v>
      </c>
      <c r="Y73" s="6">
        <f>K79</f>
        <v>0</v>
      </c>
      <c r="Z73" s="6">
        <f>K82</f>
        <v>1</v>
      </c>
      <c r="AA73" s="6">
        <f>J85</f>
        <v>0</v>
      </c>
      <c r="AB73" s="6">
        <f>J87</f>
        <v>0</v>
      </c>
      <c r="AC73" s="28">
        <f t="shared" si="37"/>
        <v>1</v>
      </c>
      <c r="AD73" s="6">
        <f>SUMIF(C78:C87,X73,F78:F87)+SUMIF(E78:E87,X73,H78:H87)</f>
        <v>1</v>
      </c>
      <c r="AE73" s="6">
        <f>SUMIF(C78:C87,X73,H78:H87)+SUMIF(E78:E87,X73,F78:F87)</f>
        <v>7</v>
      </c>
      <c r="AF73" s="6">
        <f>SUMPRODUCT((C78:C87=X73)*(J78:J87=3))+SUMPRODUCT((E78:E87=X73)*(K78:K87=3))</f>
        <v>0</v>
      </c>
      <c r="AG73" s="6">
        <f>SUMPRODUCT((C78:C87=X73)*(J78:J87=1))+SUMPRODUCT((E78:E87=X73)*(K78:K87=1))</f>
        <v>1</v>
      </c>
      <c r="AH73" s="6">
        <f>SUMPRODUCT((C78:C87=X73)*(J78:J87=0))+SUMPRODUCT((E78:E87=X73)*(K78:K87=0))</f>
        <v>3</v>
      </c>
      <c r="AI73" s="29">
        <f>RANK(AC73,AC70:AC74,0)</f>
        <v>5</v>
      </c>
      <c r="AJ73" s="6">
        <f t="shared" si="38"/>
        <v>-6</v>
      </c>
    </row>
    <row r="74" spans="1:36">
      <c r="A74" s="1">
        <v>5</v>
      </c>
      <c r="B74" s="41" t="s">
        <v>153</v>
      </c>
      <c r="C74" s="5" t="str">
        <f>VLOOKUP(B74,'Teams + teamnaam'!$AA$2:$AD$53,3,FALSE)</f>
        <v>VV westerkwartier</v>
      </c>
      <c r="M74" s="42" t="s">
        <v>107</v>
      </c>
      <c r="N74" s="5" t="str">
        <f>VLOOKUP(M74,'Teams + teamnaam'!$AA$2:$AD$53,3,FALSE)</f>
        <v>VV Grijpskerk</v>
      </c>
      <c r="X74" s="27" t="str">
        <f t="shared" si="36"/>
        <v>Monaco</v>
      </c>
      <c r="Y74" s="6">
        <f>K78</f>
        <v>3</v>
      </c>
      <c r="Z74" s="6">
        <f>J81</f>
        <v>3</v>
      </c>
      <c r="AA74" s="6">
        <f>J84</f>
        <v>0</v>
      </c>
      <c r="AB74" s="6">
        <f>K87</f>
        <v>3</v>
      </c>
      <c r="AC74" s="28">
        <f t="shared" si="37"/>
        <v>9</v>
      </c>
      <c r="AD74" s="6">
        <f>SUMIF(C78:C87,X74,F78:F87)+SUMIF(E78:E87,X74,H78:H87)</f>
        <v>9</v>
      </c>
      <c r="AE74" s="6">
        <f>SUMIF(C78:C87,X74,H78:H87)+SUMIF(E78:E87,X74,F78:F87)</f>
        <v>4</v>
      </c>
      <c r="AF74" s="6">
        <f>SUMPRODUCT((C78:C87=X74)*(J78:J87=3))+SUMPRODUCT((E78:E87=X74)*(K78:K87=3))</f>
        <v>3</v>
      </c>
      <c r="AG74" s="6">
        <f>SUMPRODUCT((C78:C87=X74)*(J78:J87=1))+SUMPRODUCT((E78:E87=X74)*(K78:K87=1))</f>
        <v>0</v>
      </c>
      <c r="AH74" s="6">
        <f>SUMPRODUCT((C78:C87=X74)*(J78:J87=0))+SUMPRODUCT((E78:E87=X74)*(K78:K87=0))</f>
        <v>1</v>
      </c>
      <c r="AI74" s="29">
        <f>RANK(AC74,AC70:AC74,0)</f>
        <v>2</v>
      </c>
      <c r="AJ74" s="6">
        <f t="shared" si="38"/>
        <v>5</v>
      </c>
    </row>
    <row r="75" spans="1:36">
      <c r="X75" s="31"/>
      <c r="Y75" s="32"/>
      <c r="Z75" s="32"/>
      <c r="AA75" s="32"/>
      <c r="AB75" s="32"/>
      <c r="AC75" s="32"/>
      <c r="AD75" s="32"/>
      <c r="AE75" s="32"/>
      <c r="AF75" s="31"/>
      <c r="AG75" s="31"/>
      <c r="AH75" s="31"/>
    </row>
    <row r="76" spans="1:36">
      <c r="B76" s="64" t="s">
        <v>632</v>
      </c>
      <c r="D76" s="137"/>
      <c r="E76" s="2" t="s">
        <v>334</v>
      </c>
      <c r="M76" s="64" t="s">
        <v>631</v>
      </c>
      <c r="P76" s="2" t="s">
        <v>341</v>
      </c>
      <c r="X76" s="31"/>
      <c r="Y76" s="32"/>
      <c r="Z76" s="32"/>
      <c r="AA76" s="32"/>
      <c r="AB76" s="32"/>
      <c r="AC76" s="32"/>
      <c r="AD76" s="32"/>
      <c r="AE76" s="32"/>
      <c r="AF76" s="31"/>
      <c r="AG76" s="31"/>
      <c r="AH76" s="31"/>
    </row>
    <row r="77" spans="1:36">
      <c r="B77" s="8"/>
      <c r="C77" s="8"/>
      <c r="D77" s="45"/>
      <c r="E77" s="8"/>
      <c r="F77" s="249" t="s">
        <v>5</v>
      </c>
      <c r="G77" s="171"/>
      <c r="H77" s="171"/>
      <c r="I77" s="8"/>
      <c r="J77" s="250" t="s">
        <v>4</v>
      </c>
      <c r="K77" s="249"/>
      <c r="L77" s="46"/>
      <c r="M77" s="8"/>
      <c r="N77" s="8"/>
      <c r="O77" s="45"/>
      <c r="P77" s="8"/>
      <c r="Q77" s="249" t="s">
        <v>5</v>
      </c>
      <c r="R77" s="171"/>
      <c r="S77" s="171"/>
      <c r="T77" s="8"/>
      <c r="U77" s="250" t="s">
        <v>4</v>
      </c>
      <c r="V77" s="249"/>
      <c r="X77" s="35" t="s">
        <v>88</v>
      </c>
      <c r="Y77" s="32"/>
      <c r="Z77" s="32"/>
      <c r="AA77" s="32"/>
      <c r="AB77" s="32"/>
      <c r="AC77" s="32"/>
      <c r="AD77" s="32"/>
      <c r="AE77" s="32"/>
      <c r="AF77" s="31"/>
      <c r="AG77" s="33"/>
      <c r="AH77" s="31"/>
    </row>
    <row r="78" spans="1:36">
      <c r="B78" s="10" t="s">
        <v>25</v>
      </c>
      <c r="C78" s="11" t="str">
        <f>B70</f>
        <v>Everton</v>
      </c>
      <c r="D78" s="12" t="s">
        <v>7</v>
      </c>
      <c r="E78" s="13" t="str">
        <f>B74</f>
        <v>Monaco</v>
      </c>
      <c r="F78" s="14">
        <v>0</v>
      </c>
      <c r="G78" s="12" t="s">
        <v>7</v>
      </c>
      <c r="H78" s="14">
        <v>2</v>
      </c>
      <c r="I78" s="12"/>
      <c r="J78" s="6">
        <f>IF(F78="","",IF(F78&gt;H78,3,IF(F78=H78,1,0)))</f>
        <v>0</v>
      </c>
      <c r="K78" s="6">
        <f>IF(H78="","",IF(H78&gt;F78,3,IF(H78=F78,1,0)))</f>
        <v>3</v>
      </c>
      <c r="M78" s="10" t="s">
        <v>18</v>
      </c>
      <c r="N78" s="11" t="str">
        <f>M70</f>
        <v>Tottenham</v>
      </c>
      <c r="O78" s="12" t="s">
        <v>7</v>
      </c>
      <c r="P78" s="13" t="str">
        <f>M74</f>
        <v>AC Milan</v>
      </c>
      <c r="Q78" s="14"/>
      <c r="R78" s="12" t="s">
        <v>7</v>
      </c>
      <c r="S78" s="14"/>
      <c r="T78" s="12"/>
      <c r="U78" s="6" t="str">
        <f>IF(Q78="","",IF(Q78&gt;S78,3,IF(Q78=S78,1,0)))</f>
        <v/>
      </c>
      <c r="V78" s="6" t="str">
        <f>IF(S78="","",IF(S78&gt;Q78,3,IF(S78=Q78,1,0)))</f>
        <v/>
      </c>
      <c r="X78" s="31"/>
      <c r="Y78" s="34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1:36">
      <c r="B79" s="16" t="s">
        <v>26</v>
      </c>
      <c r="C79" s="11" t="str">
        <f>B71</f>
        <v>Southampton</v>
      </c>
      <c r="D79" s="12" t="s">
        <v>7</v>
      </c>
      <c r="E79" s="13" t="str">
        <f>B73</f>
        <v>AC Milan</v>
      </c>
      <c r="F79" s="14">
        <v>2</v>
      </c>
      <c r="G79" s="12" t="s">
        <v>7</v>
      </c>
      <c r="H79" s="14">
        <v>0</v>
      </c>
      <c r="I79" s="12"/>
      <c r="J79" s="6">
        <f t="shared" ref="J79:J87" si="39">IF(F79="","",IF(F79&gt;H79,3,IF(F79=H79,1,0)))</f>
        <v>3</v>
      </c>
      <c r="K79" s="6">
        <f t="shared" ref="K79:K87" si="40">IF(H79="","",IF(H79&gt;F79,3,IF(H79=F79,1,0)))</f>
        <v>0</v>
      </c>
      <c r="M79" s="16" t="s">
        <v>40</v>
      </c>
      <c r="N79" s="11" t="str">
        <f>M71</f>
        <v>Manchester United</v>
      </c>
      <c r="O79" s="12" t="s">
        <v>7</v>
      </c>
      <c r="P79" s="13" t="str">
        <f>M73</f>
        <v>Southampton</v>
      </c>
      <c r="Q79" s="14"/>
      <c r="R79" s="12" t="s">
        <v>7</v>
      </c>
      <c r="S79" s="14"/>
      <c r="T79" s="12"/>
      <c r="U79" s="6" t="str">
        <f t="shared" ref="U79:U83" si="41">IF(Q79="","",IF(Q79&gt;S79,3,IF(Q79=S79,1,0)))</f>
        <v/>
      </c>
      <c r="V79" s="6" t="str">
        <f t="shared" ref="V79:V83" si="42">IF(S79="","",IF(S79&gt;Q79,3,IF(S79=Q79,1,0)))</f>
        <v/>
      </c>
      <c r="X79" s="37" t="str">
        <f>M68</f>
        <v>Poule E-GG</v>
      </c>
      <c r="Y79" s="36" t="s">
        <v>79</v>
      </c>
      <c r="Z79" s="36" t="s">
        <v>80</v>
      </c>
      <c r="AA79" s="36" t="s">
        <v>81</v>
      </c>
      <c r="AB79" s="36" t="s">
        <v>87</v>
      </c>
      <c r="AC79" s="36" t="s">
        <v>4</v>
      </c>
      <c r="AD79" s="36" t="s">
        <v>82</v>
      </c>
      <c r="AE79" s="36" t="s">
        <v>83</v>
      </c>
      <c r="AF79" s="36" t="s">
        <v>84</v>
      </c>
      <c r="AG79" s="36" t="s">
        <v>85</v>
      </c>
      <c r="AH79" s="36" t="s">
        <v>86</v>
      </c>
      <c r="AI79" s="36" t="s">
        <v>5</v>
      </c>
      <c r="AJ79" s="36" t="s">
        <v>127</v>
      </c>
    </row>
    <row r="80" spans="1:36">
      <c r="B80" s="16" t="s">
        <v>30</v>
      </c>
      <c r="C80" s="11" t="str">
        <f>B72</f>
        <v>Hoffenheim</v>
      </c>
      <c r="D80" s="12" t="s">
        <v>7</v>
      </c>
      <c r="E80" s="13" t="str">
        <f>B70</f>
        <v>Everton</v>
      </c>
      <c r="F80" s="14">
        <v>5</v>
      </c>
      <c r="G80" s="17" t="s">
        <v>7</v>
      </c>
      <c r="H80" s="14">
        <v>0</v>
      </c>
      <c r="I80" s="12"/>
      <c r="J80" s="6">
        <f t="shared" si="39"/>
        <v>3</v>
      </c>
      <c r="K80" s="6">
        <f t="shared" si="40"/>
        <v>0</v>
      </c>
      <c r="M80" s="16" t="s">
        <v>41</v>
      </c>
      <c r="N80" s="11" t="str">
        <f>M72</f>
        <v>Everton</v>
      </c>
      <c r="O80" s="12" t="s">
        <v>7</v>
      </c>
      <c r="P80" s="13" t="str">
        <f>M70</f>
        <v>Tottenham</v>
      </c>
      <c r="Q80" s="14"/>
      <c r="R80" s="17" t="s">
        <v>7</v>
      </c>
      <c r="S80" s="14"/>
      <c r="T80" s="12"/>
      <c r="U80" s="6" t="str">
        <f t="shared" si="41"/>
        <v/>
      </c>
      <c r="V80" s="6" t="str">
        <f t="shared" si="42"/>
        <v/>
      </c>
      <c r="X80" s="27" t="str">
        <f>M70</f>
        <v>Tottenham</v>
      </c>
      <c r="Y80" s="6" t="str">
        <f>U78</f>
        <v/>
      </c>
      <c r="Z80" s="6" t="str">
        <f>V80</f>
        <v/>
      </c>
      <c r="AA80" s="6" t="str">
        <f>U83</f>
        <v/>
      </c>
      <c r="AB80" s="6" t="str">
        <f>V85</f>
        <v/>
      </c>
      <c r="AC80" s="28">
        <f>SUM(Y80:AB80)</f>
        <v>0</v>
      </c>
      <c r="AD80" s="6">
        <f>SUMIF(N78:N87,X80,Q78:Q87)+SUMIF(P78:P87,X80,S78:S87)</f>
        <v>0</v>
      </c>
      <c r="AE80" s="6">
        <f>SUMIF(N78:N87,X80,S78:S87)+SUMIF(P78:P87,X80,Q78:Q87)</f>
        <v>0</v>
      </c>
      <c r="AF80" s="6">
        <f>SUMPRODUCT((N78:N87=X80)*(U78:U87=3))+SUMPRODUCT((P78:P87=X80)*(V78:V87=3))</f>
        <v>0</v>
      </c>
      <c r="AG80" s="6">
        <f>SUMPRODUCT((N78:N87=X80)*(U78:U87=1))+SUMPRODUCT((P78:P87=X80)*(V78:V87=1))</f>
        <v>0</v>
      </c>
      <c r="AH80" s="6">
        <f>SUMPRODUCT((N78:N87=X80)*(U78:U87=0))+SUMPRODUCT((P78:P87=X80)*(V78:V87=0))</f>
        <v>0</v>
      </c>
      <c r="AI80" s="29">
        <f>RANK(AC80,AC80:AC84,0)</f>
        <v>1</v>
      </c>
      <c r="AJ80" s="6">
        <f>AD80-AE80</f>
        <v>0</v>
      </c>
    </row>
    <row r="81" spans="2:36">
      <c r="B81" s="16" t="s">
        <v>32</v>
      </c>
      <c r="C81" s="11" t="str">
        <f>B74</f>
        <v>Monaco</v>
      </c>
      <c r="D81" s="12" t="s">
        <v>7</v>
      </c>
      <c r="E81" s="13" t="str">
        <f>B71</f>
        <v>Southampton</v>
      </c>
      <c r="F81" s="14">
        <v>2</v>
      </c>
      <c r="G81" s="12" t="s">
        <v>7</v>
      </c>
      <c r="H81" s="14">
        <v>0</v>
      </c>
      <c r="I81" s="12"/>
      <c r="J81" s="6">
        <f t="shared" si="39"/>
        <v>3</v>
      </c>
      <c r="K81" s="6">
        <f t="shared" si="40"/>
        <v>0</v>
      </c>
      <c r="M81" s="16" t="s">
        <v>42</v>
      </c>
      <c r="N81" s="11" t="str">
        <f>M74</f>
        <v>AC Milan</v>
      </c>
      <c r="O81" s="12" t="s">
        <v>7</v>
      </c>
      <c r="P81" s="13" t="str">
        <f>M71</f>
        <v>Manchester United</v>
      </c>
      <c r="Q81" s="14"/>
      <c r="R81" s="12" t="s">
        <v>7</v>
      </c>
      <c r="S81" s="14"/>
      <c r="T81" s="12"/>
      <c r="U81" s="6" t="str">
        <f t="shared" si="41"/>
        <v/>
      </c>
      <c r="V81" s="6" t="str">
        <f t="shared" si="42"/>
        <v/>
      </c>
      <c r="X81" s="27" t="str">
        <f t="shared" ref="X81:X84" si="43">M71</f>
        <v>Manchester United</v>
      </c>
      <c r="Y81" s="6" t="str">
        <f>U79</f>
        <v/>
      </c>
      <c r="Z81" s="6" t="str">
        <f>V81</f>
        <v/>
      </c>
      <c r="AA81" s="6" t="str">
        <f>V83</f>
        <v/>
      </c>
      <c r="AB81" s="6" t="str">
        <f>U86</f>
        <v/>
      </c>
      <c r="AC81" s="28">
        <f t="shared" ref="AC81:AC84" si="44">SUM(Y81:AB81)</f>
        <v>0</v>
      </c>
      <c r="AD81" s="6">
        <f>SUMIF(N78:N87,X81,Q78:Q87)+SUMIF(P78:P87,X81,S78:S87)</f>
        <v>0</v>
      </c>
      <c r="AE81" s="6">
        <f>SUMIF(N78:N87,X81,S78:S87)+SUMIF(P78:P87,X81,Q78:Q87)</f>
        <v>0</v>
      </c>
      <c r="AF81" s="6">
        <f>SUMPRODUCT((N78:N87=X81)*(U78:U87=3))+SUMPRODUCT((P78:P87=X81)*(V78:V87=3))</f>
        <v>0</v>
      </c>
      <c r="AG81" s="6">
        <f>SUMPRODUCT((N78:N87=X81)*(U78:U87=1))+SUMPRODUCT((P78:P87=X81)*(V78:V87=1))</f>
        <v>0</v>
      </c>
      <c r="AH81" s="6">
        <f>SUMPRODUCT((N78:N87=X81)*(U78:U87=0))+SUMPRODUCT((P78:P87=X81)*(V78:V87=0))</f>
        <v>0</v>
      </c>
      <c r="AI81" s="29">
        <f>RANK(AC81,AC80:AC84,0)</f>
        <v>1</v>
      </c>
      <c r="AJ81" s="6">
        <f t="shared" ref="AJ81:AJ84" si="45">AD81-AE81</f>
        <v>0</v>
      </c>
    </row>
    <row r="82" spans="2:36">
      <c r="B82" s="10" t="s">
        <v>34</v>
      </c>
      <c r="C82" s="11" t="str">
        <f>B72</f>
        <v>Hoffenheim</v>
      </c>
      <c r="D82" s="12" t="s">
        <v>7</v>
      </c>
      <c r="E82" s="13" t="str">
        <f>B73</f>
        <v>AC Milan</v>
      </c>
      <c r="F82" s="14">
        <v>0</v>
      </c>
      <c r="G82" s="12" t="s">
        <v>7</v>
      </c>
      <c r="H82" s="14">
        <v>0</v>
      </c>
      <c r="I82" s="12"/>
      <c r="J82" s="6">
        <f t="shared" si="39"/>
        <v>1</v>
      </c>
      <c r="K82" s="6">
        <f t="shared" si="40"/>
        <v>1</v>
      </c>
      <c r="M82" s="10" t="s">
        <v>43</v>
      </c>
      <c r="N82" s="11" t="str">
        <f>M72</f>
        <v>Everton</v>
      </c>
      <c r="O82" s="12" t="s">
        <v>7</v>
      </c>
      <c r="P82" s="13" t="str">
        <f>M73</f>
        <v>Southampton</v>
      </c>
      <c r="Q82" s="14"/>
      <c r="R82" s="12" t="s">
        <v>7</v>
      </c>
      <c r="S82" s="14"/>
      <c r="T82" s="12"/>
      <c r="U82" s="6" t="str">
        <f t="shared" si="41"/>
        <v/>
      </c>
      <c r="V82" s="6" t="str">
        <f t="shared" si="42"/>
        <v/>
      </c>
      <c r="X82" s="27" t="str">
        <f t="shared" si="43"/>
        <v>Everton</v>
      </c>
      <c r="Y82" s="6" t="str">
        <f>U80</f>
        <v/>
      </c>
      <c r="Z82" s="6" t="str">
        <f>U82</f>
        <v/>
      </c>
      <c r="AA82" s="6" t="str">
        <f>V84</f>
        <v/>
      </c>
      <c r="AB82" s="6" t="str">
        <f>V86</f>
        <v/>
      </c>
      <c r="AC82" s="28">
        <f t="shared" si="44"/>
        <v>0</v>
      </c>
      <c r="AD82" s="6">
        <f>SUMIF(N78:N87,X82,Q78:Q87)+SUMIF(P78:P87,X82,S78:S87)</f>
        <v>0</v>
      </c>
      <c r="AE82" s="6">
        <f>SUMIF(N78:N87,X82,S78:S87)+SUMIF(P78:P87,X82,Q78:Q87)</f>
        <v>0</v>
      </c>
      <c r="AF82" s="6">
        <f>SUMPRODUCT((N78:N87=X82)*(U78:U87=3))+SUMPRODUCT((P78:P87=X82)*(V78:V87=3))</f>
        <v>0</v>
      </c>
      <c r="AG82" s="6">
        <f>SUMPRODUCT((N78:N87=X82)*(U78:U87=1))+SUMPRODUCT((P78:P87=X82)*(V78:V87=1))</f>
        <v>0</v>
      </c>
      <c r="AH82" s="6">
        <f>SUMPRODUCT((N78:N87=X82)*(U78:U87=0))+SUMPRODUCT((P78:P87=X82)*(V78:V87=0))</f>
        <v>0</v>
      </c>
      <c r="AI82" s="29">
        <f>RANK(AC82,AC80:AC84,0)</f>
        <v>1</v>
      </c>
      <c r="AJ82" s="6">
        <f t="shared" si="45"/>
        <v>0</v>
      </c>
    </row>
    <row r="83" spans="2:36">
      <c r="B83" s="16" t="s">
        <v>8</v>
      </c>
      <c r="C83" s="11" t="str">
        <f>B70</f>
        <v>Everton</v>
      </c>
      <c r="D83" s="12" t="s">
        <v>7</v>
      </c>
      <c r="E83" s="13" t="str">
        <f>B71</f>
        <v>Southampton</v>
      </c>
      <c r="F83" s="14">
        <v>1</v>
      </c>
      <c r="G83" s="12" t="s">
        <v>7</v>
      </c>
      <c r="H83" s="14">
        <v>1</v>
      </c>
      <c r="I83" s="12"/>
      <c r="J83" s="6">
        <f t="shared" si="39"/>
        <v>1</v>
      </c>
      <c r="K83" s="6">
        <f t="shared" si="40"/>
        <v>1</v>
      </c>
      <c r="M83" s="16" t="s">
        <v>31</v>
      </c>
      <c r="N83" s="11" t="str">
        <f>M70</f>
        <v>Tottenham</v>
      </c>
      <c r="O83" s="12" t="s">
        <v>7</v>
      </c>
      <c r="P83" s="13" t="str">
        <f>M71</f>
        <v>Manchester United</v>
      </c>
      <c r="Q83" s="14"/>
      <c r="R83" s="12" t="s">
        <v>7</v>
      </c>
      <c r="S83" s="14"/>
      <c r="T83" s="12"/>
      <c r="U83" s="6" t="str">
        <f t="shared" si="41"/>
        <v/>
      </c>
      <c r="V83" s="6" t="str">
        <f t="shared" si="42"/>
        <v/>
      </c>
      <c r="X83" s="27" t="str">
        <f t="shared" si="43"/>
        <v>Southampton</v>
      </c>
      <c r="Y83" s="6" t="str">
        <f>V79</f>
        <v/>
      </c>
      <c r="Z83" s="6" t="str">
        <f>V82</f>
        <v/>
      </c>
      <c r="AA83" s="6" t="str">
        <f>U85</f>
        <v/>
      </c>
      <c r="AB83" s="6" t="str">
        <f>U87</f>
        <v/>
      </c>
      <c r="AC83" s="28">
        <f t="shared" si="44"/>
        <v>0</v>
      </c>
      <c r="AD83" s="6">
        <f>SUMIF(N78:N87,X83,Q78:Q87)+SUMIF(P78:P87,X83,S78:S87)</f>
        <v>0</v>
      </c>
      <c r="AE83" s="6">
        <f>SUMIF(N78:N87,X83,S78:S87)+SUMIF(P78:P87,X83,Q78:Q87)</f>
        <v>0</v>
      </c>
      <c r="AF83" s="6">
        <f>SUMPRODUCT((N78:N87=X83)*(U78:U87=3))+SUMPRODUCT((P78:P87=X83)*(V78:V87=3))</f>
        <v>0</v>
      </c>
      <c r="AG83" s="6">
        <f>SUMPRODUCT((N78:N87=X83)*(U78:U87=1))+SUMPRODUCT((P78:P87=X83)*(V78:V87=1))</f>
        <v>0</v>
      </c>
      <c r="AH83" s="6">
        <f>SUMPRODUCT((N78:N87=X83)*(U78:U87=0))+SUMPRODUCT((P78:P87=X83)*(V78:V87=0))</f>
        <v>0</v>
      </c>
      <c r="AI83" s="29">
        <f>RANK(AC83,AC80:AC84,0)</f>
        <v>1</v>
      </c>
      <c r="AJ83" s="6">
        <f t="shared" si="45"/>
        <v>0</v>
      </c>
    </row>
    <row r="84" spans="2:36">
      <c r="B84" s="16" t="s">
        <v>10</v>
      </c>
      <c r="C84" s="11" t="str">
        <f>B74</f>
        <v>Monaco</v>
      </c>
      <c r="D84" s="12" t="s">
        <v>7</v>
      </c>
      <c r="E84" s="13" t="str">
        <f>B72</f>
        <v>Hoffenheim</v>
      </c>
      <c r="F84" s="14">
        <v>1</v>
      </c>
      <c r="G84" s="12" t="s">
        <v>7</v>
      </c>
      <c r="H84" s="14">
        <v>3</v>
      </c>
      <c r="I84" s="12"/>
      <c r="J84" s="6">
        <f t="shared" si="39"/>
        <v>0</v>
      </c>
      <c r="K84" s="6">
        <f t="shared" si="40"/>
        <v>3</v>
      </c>
      <c r="M84" s="16" t="s">
        <v>33</v>
      </c>
      <c r="N84" s="11" t="str">
        <f>M74</f>
        <v>AC Milan</v>
      </c>
      <c r="O84" s="12" t="s">
        <v>7</v>
      </c>
      <c r="P84" s="13" t="str">
        <f>M72</f>
        <v>Everton</v>
      </c>
      <c r="Q84" s="14"/>
      <c r="R84" s="12" t="s">
        <v>7</v>
      </c>
      <c r="S84" s="14"/>
      <c r="T84" s="12"/>
      <c r="U84" s="6" t="str">
        <f>IF(Q84="","",IF(Q84&gt;S84,3,IF(Q84=S84,1,0)))</f>
        <v/>
      </c>
      <c r="V84" s="6" t="str">
        <f>IF(S84="","",IF(S84&gt;Q84,3,IF(S84=Q84,1,0)))</f>
        <v/>
      </c>
      <c r="X84" s="27" t="str">
        <f t="shared" si="43"/>
        <v>AC Milan</v>
      </c>
      <c r="Y84" s="6" t="str">
        <f>V78</f>
        <v/>
      </c>
      <c r="Z84" s="6" t="str">
        <f>U81</f>
        <v/>
      </c>
      <c r="AA84" s="6" t="str">
        <f>U84</f>
        <v/>
      </c>
      <c r="AB84" s="6" t="str">
        <f>V87</f>
        <v/>
      </c>
      <c r="AC84" s="28">
        <f t="shared" si="44"/>
        <v>0</v>
      </c>
      <c r="AD84" s="6">
        <f>SUMIF(N78:N87,X84,Q78:Q87)+SUMIF(P78:P87,X84,S78:S87)</f>
        <v>0</v>
      </c>
      <c r="AE84" s="6">
        <f>SUMIF(N78:N87,X84,S78:S87)+SUMIF(P78:P87,X84,Q78:Q87)</f>
        <v>0</v>
      </c>
      <c r="AF84" s="6">
        <f>SUMPRODUCT((N78:N87=X84)*(U78:U87=3))+SUMPRODUCT((P78:P87=X84)*(V78:V87=3))</f>
        <v>0</v>
      </c>
      <c r="AG84" s="6">
        <f>SUMPRODUCT((N78:N87=X84)*(U78:U87=1))+SUMPRODUCT((P78:P87=X84)*(V78:V87=1))</f>
        <v>0</v>
      </c>
      <c r="AH84" s="6">
        <f>SUMPRODUCT((N78:N87=X84)*(U78:U87=0))+SUMPRODUCT((P78:P87=X84)*(V78:V87=0))</f>
        <v>0</v>
      </c>
      <c r="AI84" s="29">
        <f>RANK(AC84,AC80:AC84,0)</f>
        <v>1</v>
      </c>
      <c r="AJ84" s="6">
        <f t="shared" si="45"/>
        <v>0</v>
      </c>
    </row>
    <row r="85" spans="2:36">
      <c r="B85" s="16" t="s">
        <v>12</v>
      </c>
      <c r="C85" s="11" t="str">
        <f>B73</f>
        <v>AC Milan</v>
      </c>
      <c r="D85" s="12" t="s">
        <v>7</v>
      </c>
      <c r="E85" s="13" t="str">
        <f>B70</f>
        <v>Everton</v>
      </c>
      <c r="F85" s="14">
        <v>0</v>
      </c>
      <c r="G85" s="12" t="s">
        <v>7</v>
      </c>
      <c r="H85" s="14">
        <v>1</v>
      </c>
      <c r="I85" s="12"/>
      <c r="J85" s="6">
        <f t="shared" si="39"/>
        <v>0</v>
      </c>
      <c r="K85" s="6">
        <f t="shared" si="40"/>
        <v>3</v>
      </c>
      <c r="M85" s="16" t="s">
        <v>35</v>
      </c>
      <c r="N85" s="11" t="str">
        <f>M73</f>
        <v>Southampton</v>
      </c>
      <c r="O85" s="12" t="s">
        <v>7</v>
      </c>
      <c r="P85" s="13" t="str">
        <f>M70</f>
        <v>Tottenham</v>
      </c>
      <c r="Q85" s="14"/>
      <c r="R85" s="12" t="s">
        <v>7</v>
      </c>
      <c r="S85" s="14"/>
      <c r="T85" s="12"/>
      <c r="U85" s="6" t="str">
        <f t="shared" ref="U85:U87" si="46">IF(Q85="","",IF(Q85&gt;S85,3,IF(Q85=S85,1,0)))</f>
        <v/>
      </c>
      <c r="V85" s="6" t="str">
        <f t="shared" ref="V85:V87" si="47">IF(S85="","",IF(S85&gt;Q85,3,IF(S85=Q85,1,0)))</f>
        <v/>
      </c>
    </row>
    <row r="86" spans="2:36">
      <c r="B86" s="16" t="s">
        <v>14</v>
      </c>
      <c r="C86" s="11" t="str">
        <f>B71</f>
        <v>Southampton</v>
      </c>
      <c r="D86" s="12" t="s">
        <v>7</v>
      </c>
      <c r="E86" s="13" t="str">
        <f>B72</f>
        <v>Hoffenheim</v>
      </c>
      <c r="F86" s="14">
        <v>0</v>
      </c>
      <c r="G86" s="12" t="s">
        <v>7</v>
      </c>
      <c r="H86" s="14">
        <v>2</v>
      </c>
      <c r="I86" s="12"/>
      <c r="J86" s="6">
        <f t="shared" si="39"/>
        <v>0</v>
      </c>
      <c r="K86" s="6">
        <f t="shared" si="40"/>
        <v>3</v>
      </c>
      <c r="M86" s="16" t="s">
        <v>36</v>
      </c>
      <c r="N86" s="11" t="str">
        <f>M71</f>
        <v>Manchester United</v>
      </c>
      <c r="O86" s="12" t="s">
        <v>7</v>
      </c>
      <c r="P86" s="13" t="str">
        <f>M72</f>
        <v>Everton</v>
      </c>
      <c r="Q86" s="14"/>
      <c r="R86" s="12" t="s">
        <v>7</v>
      </c>
      <c r="S86" s="14"/>
      <c r="T86" s="12"/>
      <c r="U86" s="6" t="str">
        <f t="shared" si="46"/>
        <v/>
      </c>
      <c r="V86" s="6" t="str">
        <f t="shared" si="47"/>
        <v/>
      </c>
    </row>
    <row r="87" spans="2:36">
      <c r="B87" s="16" t="s">
        <v>16</v>
      </c>
      <c r="C87" s="11" t="str">
        <f>B73</f>
        <v>AC Milan</v>
      </c>
      <c r="D87" s="12" t="s">
        <v>7</v>
      </c>
      <c r="E87" s="13" t="str">
        <f>B74</f>
        <v>Monaco</v>
      </c>
      <c r="F87" s="14">
        <v>1</v>
      </c>
      <c r="G87" s="12" t="s">
        <v>7</v>
      </c>
      <c r="H87" s="14">
        <v>4</v>
      </c>
      <c r="I87" s="12"/>
      <c r="J87" s="6">
        <f t="shared" si="39"/>
        <v>0</v>
      </c>
      <c r="K87" s="6">
        <f t="shared" si="40"/>
        <v>3</v>
      </c>
      <c r="M87" s="16" t="s">
        <v>37</v>
      </c>
      <c r="N87" s="11" t="str">
        <f>M73</f>
        <v>Southampton</v>
      </c>
      <c r="O87" s="12" t="s">
        <v>7</v>
      </c>
      <c r="P87" s="13" t="str">
        <f>M74</f>
        <v>AC Milan</v>
      </c>
      <c r="Q87" s="14"/>
      <c r="R87" s="12" t="s">
        <v>7</v>
      </c>
      <c r="S87" s="14"/>
      <c r="T87" s="12"/>
      <c r="U87" s="6" t="str">
        <f t="shared" si="46"/>
        <v/>
      </c>
      <c r="V87" s="6" t="str">
        <f t="shared" si="47"/>
        <v/>
      </c>
    </row>
    <row r="88" spans="2:36">
      <c r="C88" s="21"/>
      <c r="E88" s="20"/>
      <c r="G88" s="47"/>
      <c r="N88" s="18"/>
      <c r="P88" s="19"/>
      <c r="R88" s="47"/>
    </row>
  </sheetData>
  <mergeCells count="18">
    <mergeCell ref="F77:H77"/>
    <mergeCell ref="J77:K77"/>
    <mergeCell ref="Q77:S77"/>
    <mergeCell ref="U77:V77"/>
    <mergeCell ref="F33:H33"/>
    <mergeCell ref="J33:K33"/>
    <mergeCell ref="Q33:S33"/>
    <mergeCell ref="U33:V33"/>
    <mergeCell ref="F55:H55"/>
    <mergeCell ref="J55:K55"/>
    <mergeCell ref="Q55:S55"/>
    <mergeCell ref="U55:V55"/>
    <mergeCell ref="U11:V11"/>
    <mergeCell ref="C1:E1"/>
    <mergeCell ref="N1:P1"/>
    <mergeCell ref="F11:H11"/>
    <mergeCell ref="J11:K11"/>
    <mergeCell ref="Q11:S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17</vt:i4>
      </vt:variant>
      <vt:variant>
        <vt:lpstr>Benoemde bereiken</vt:lpstr>
      </vt:variant>
      <vt:variant>
        <vt:i4>1</vt:i4>
      </vt:variant>
    </vt:vector>
  </HeadingPairs>
  <TitlesOfParts>
    <vt:vector size="18" baseType="lpstr">
      <vt:lpstr>Namen Clubs</vt:lpstr>
      <vt:lpstr>Teams + teamnaam</vt:lpstr>
      <vt:lpstr>Planning</vt:lpstr>
      <vt:lpstr>Zaalindeling</vt:lpstr>
      <vt:lpstr>JO7</vt:lpstr>
      <vt:lpstr>JO8</vt:lpstr>
      <vt:lpstr>JO9</vt:lpstr>
      <vt:lpstr>JO10</vt:lpstr>
      <vt:lpstr>JO11</vt:lpstr>
      <vt:lpstr>MO11</vt:lpstr>
      <vt:lpstr>JO13</vt:lpstr>
      <vt:lpstr>MO13</vt:lpstr>
      <vt:lpstr>JO15</vt:lpstr>
      <vt:lpstr>MO15</vt:lpstr>
      <vt:lpstr>JO17</vt:lpstr>
      <vt:lpstr>MO17 </vt:lpstr>
      <vt:lpstr>JO19</vt:lpstr>
      <vt:lpstr>Zaalindeling!Afdrukbereik</vt:lpstr>
    </vt:vector>
  </TitlesOfParts>
  <Company>Siem Offshore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Vegt</dc:creator>
  <cp:lastModifiedBy>Nico Kort</cp:lastModifiedBy>
  <cp:lastPrinted>2020-01-05T11:11:27Z</cp:lastPrinted>
  <dcterms:created xsi:type="dcterms:W3CDTF">2017-10-31T14:52:50Z</dcterms:created>
  <dcterms:modified xsi:type="dcterms:W3CDTF">2020-01-17T13:07:44Z</dcterms:modified>
</cp:coreProperties>
</file>